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53 - CR 44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2" i="4689" l="1"/>
  <c r="U23" i="4688" s="1"/>
  <c r="J36" i="4689"/>
  <c r="J33" i="4689"/>
  <c r="Z23" i="4688" s="1"/>
  <c r="J30" i="4689"/>
  <c r="J23" i="4688" s="1"/>
  <c r="J31" i="4689"/>
  <c r="P23" i="4688" s="1"/>
  <c r="J26" i="4689"/>
  <c r="J24" i="4689"/>
  <c r="Z19" i="4688" s="1"/>
  <c r="J20" i="4689"/>
  <c r="G19" i="4688" s="1"/>
  <c r="J23" i="4689"/>
  <c r="U19" i="4688" s="1"/>
  <c r="AH22" i="4688"/>
  <c r="BV19" i="4688" s="1"/>
  <c r="AN22" i="4688"/>
  <c r="CB19" i="4688" s="1"/>
  <c r="AJ22" i="4688"/>
  <c r="BX19" i="4688" s="1"/>
  <c r="AL22" i="4688"/>
  <c r="BZ19" i="4688" s="1"/>
  <c r="V18" i="4688"/>
  <c r="BK17" i="4688" s="1"/>
  <c r="X18" i="4688"/>
  <c r="BM17" i="4688" s="1"/>
  <c r="T18" i="4688"/>
  <c r="BI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D23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AL30" i="4688"/>
  <c r="BZ20" i="4688" s="1"/>
  <c r="AI30" i="4688"/>
  <c r="BW20" i="4688" s="1"/>
  <c r="AK30" i="4688"/>
  <c r="BY20" i="4688" s="1"/>
  <c r="U23" i="4684"/>
  <c r="AA30" i="4688"/>
  <c r="BP20" i="4688" s="1"/>
  <c r="V30" i="4688"/>
  <c r="BK20" i="4688" s="1"/>
  <c r="E30" i="4688"/>
  <c r="AU20" i="4688" s="1"/>
  <c r="AO30" i="4688"/>
  <c r="CC20" i="4688" s="1"/>
  <c r="AJ30" i="4688"/>
  <c r="BX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<sst xmlns="http://schemas.openxmlformats.org/spreadsheetml/2006/main" count="519" uniqueCount="152">
  <si>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</si>
  <si>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</si>
  <si>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</si>
  <si>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</si>
  <si>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</si>
  <si>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</si>
  <si>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</si>
  <si>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</si>
  <si>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</si>
  <si>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</si>
  <si>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</si>
  <si>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</si>
  <si>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</si>
  <si>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</si>
  <si>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</si>
  <si>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</si>
  <si>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</si>
  <si>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</si>
  <si>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</si>
  <si>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</si>
  <si>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</si>
  <si>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</si>
  <si>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</si>
  <si>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</si>
  <si>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</si>
  <si>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</si>
  <si>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</si>
  <si>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</si>
  <si>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</si>
  <si>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</si>
  <si>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</si>
  <si>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</si>
  <si>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</si>
  <si>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</si>
  <si>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</si>
  <si>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</si>
  <si>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</si>
  <si>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</si>
  <si>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</si>
  <si>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</si>
  <si>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</si>
  <si>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</si>
  <si>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</si>
  <si>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</si>
  <si>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</si>
  <si>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</si>
  <si>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</si>
  <si>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</si>
  <si>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</si>
  <si>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</si>
  <si>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</si>
  <si>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</si>
  <si>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</si>
  <si>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</si>
  <si>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</si>
  <si>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</si>
  <si>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</si>
  <si>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</si>
  <si>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</si>
  <si>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</si>
  <si>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</si>
  <si>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</si>
  <si>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</si>
  <si>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</si>
  <si>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</si>
  <si>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</si>
  <si>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</si>
  <si>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</si>
  <si>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</si>
  <si>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</si>
  <si>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</si>
  <si>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</si>
  <si>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</si>
  <si>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</si>
  <si>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</si>
  <si>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</si>
  <si>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</si>
  <si>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</si>
  <si>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</si>
  <si>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</si>
  <si>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</si>
  <si>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</si>
  <si>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</si>
  <si>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</si>
  <si>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</si>
  <si>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</si>
  <si>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</si>
  <si>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</si>
  <si>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</si>
  <si>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</si>
  <si>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</si>
  <si>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</si>
  <si>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</si>
  <si>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</si>
  <si>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</si>
  <si>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</si>
  <si>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</si>
  <si>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</si>
  <si>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</si>
  <si>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</si>
  <si>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</si>
  <si>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</si>
  <si>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</si>
  <si>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</si>
  <si>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</si>
  <si>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</si>
  <si>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</si>
  <si>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</si>
  <si>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</si>
  <si>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</si>
  <si>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</si>
  <si>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</si>
  <si>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</si>
  <si>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</si>
  <si>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</si>
  <si>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</si>
  <si>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</si>
  <si>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</si>
  <si>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</si>
  <si>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</si>
  <si>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</si>
  <si>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</si>
  <si>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</si>
  <si>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</si>
  <si>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</si>
  <si>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</si>
  <si>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</si>
  <si>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</si>
  <si>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</si>
  <si>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</si>
  <si>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</si>
  <si>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</si>
  <si>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</si>
  <si>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</si>
  <si>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</si>
  <si>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</si>
  <si>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</si>
  <si>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</si>
  <si>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</si>
  <si>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</si>
  <si>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</si>
  <si>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</si>
  <si>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</si>
  <si>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</si>
  <si>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</si>
  <si>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</si>
  <si>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</si>
  <si>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</si>
  <si>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53 - CR 44</t>
  </si>
  <si>
    <t>IVAN FONSECA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</si>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</sst>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297</c:v>
                </c:pt>
                <c:pt idx="1">
                  <c:v>279.5</c:v>
                </c:pt>
                <c:pt idx="2">
                  <c:v>274.5</c:v>
                </c:pt>
                <c:pt idx="3">
                  <c:v>254</c:v>
                </c:pt>
                <c:pt idx="4">
                  <c:v>190</c:v>
                </c:pt>
                <c:pt idx="5">
                  <c:v>222</c:v>
                </c:pt>
                <c:pt idx="6">
                  <c:v>217.5</c:v>
                </c:pt>
                <c:pt idx="7">
                  <c:v>196</c:v>
                </c:pt>
                <c:pt idx="8">
                  <c:v>211.5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867624"/>
        <c:axId val="156484160"/>
      </c:barChart>
      <c:catAx>
        <c:axId val="15686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8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6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1105</c:v>
                </c:pt>
                <c:pt idx="4">
                  <c:v>998</c:v>
                </c:pt>
                <c:pt idx="5">
                  <c:v>940.5</c:v>
                </c:pt>
                <c:pt idx="6">
                  <c:v>883.5</c:v>
                </c:pt>
                <c:pt idx="7">
                  <c:v>825.5</c:v>
                </c:pt>
                <c:pt idx="8">
                  <c:v>847</c:v>
                </c:pt>
                <c:pt idx="9">
                  <c:v>835</c:v>
                </c:pt>
                <c:pt idx="13">
                  <c:v>734</c:v>
                </c:pt>
                <c:pt idx="14">
                  <c:v>739.5</c:v>
                </c:pt>
                <c:pt idx="15">
                  <c:v>753.5</c:v>
                </c:pt>
                <c:pt idx="16">
                  <c:v>769</c:v>
                </c:pt>
                <c:pt idx="17">
                  <c:v>732.5</c:v>
                </c:pt>
                <c:pt idx="18">
                  <c:v>710</c:v>
                </c:pt>
                <c:pt idx="19">
                  <c:v>687</c:v>
                </c:pt>
                <c:pt idx="20">
                  <c:v>686</c:v>
                </c:pt>
                <c:pt idx="21">
                  <c:v>746.5</c:v>
                </c:pt>
                <c:pt idx="22">
                  <c:v>806.5</c:v>
                </c:pt>
                <c:pt idx="23">
                  <c:v>847.5</c:v>
                </c:pt>
                <c:pt idx="24">
                  <c:v>881.5</c:v>
                </c:pt>
                <c:pt idx="25">
                  <c:v>868.5</c:v>
                </c:pt>
                <c:pt idx="29">
                  <c:v>831.5</c:v>
                </c:pt>
                <c:pt idx="30">
                  <c:v>848</c:v>
                </c:pt>
                <c:pt idx="31">
                  <c:v>900</c:v>
                </c:pt>
                <c:pt idx="32">
                  <c:v>976</c:v>
                </c:pt>
                <c:pt idx="33">
                  <c:v>1015.5</c:v>
                </c:pt>
                <c:pt idx="34">
                  <c:v>1032.5</c:v>
                </c:pt>
                <c:pt idx="35">
                  <c:v>999</c:v>
                </c:pt>
                <c:pt idx="36">
                  <c:v>969.5</c:v>
                </c:pt>
                <c:pt idx="37">
                  <c:v>959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2155</c:v>
                </c:pt>
                <c:pt idx="4">
                  <c:v>2160</c:v>
                </c:pt>
                <c:pt idx="5">
                  <c:v>2148</c:v>
                </c:pt>
                <c:pt idx="6">
                  <c:v>2151.5</c:v>
                </c:pt>
                <c:pt idx="7">
                  <c:v>2038.5</c:v>
                </c:pt>
                <c:pt idx="8">
                  <c:v>1890</c:v>
                </c:pt>
                <c:pt idx="9">
                  <c:v>1916</c:v>
                </c:pt>
                <c:pt idx="13">
                  <c:v>1966</c:v>
                </c:pt>
                <c:pt idx="14">
                  <c:v>2038</c:v>
                </c:pt>
                <c:pt idx="15">
                  <c:v>1936</c:v>
                </c:pt>
                <c:pt idx="16">
                  <c:v>1921.5</c:v>
                </c:pt>
                <c:pt idx="17">
                  <c:v>1870.5</c:v>
                </c:pt>
                <c:pt idx="18">
                  <c:v>1767.5</c:v>
                </c:pt>
                <c:pt idx="19">
                  <c:v>1810</c:v>
                </c:pt>
                <c:pt idx="20">
                  <c:v>1792</c:v>
                </c:pt>
                <c:pt idx="21">
                  <c:v>1940</c:v>
                </c:pt>
                <c:pt idx="22">
                  <c:v>2107.5</c:v>
                </c:pt>
                <c:pt idx="23">
                  <c:v>2196</c:v>
                </c:pt>
                <c:pt idx="24">
                  <c:v>2345.5</c:v>
                </c:pt>
                <c:pt idx="25">
                  <c:v>2335</c:v>
                </c:pt>
                <c:pt idx="29">
                  <c:v>2377.5</c:v>
                </c:pt>
                <c:pt idx="30">
                  <c:v>2359.5</c:v>
                </c:pt>
                <c:pt idx="31">
                  <c:v>2248.5</c:v>
                </c:pt>
                <c:pt idx="32">
                  <c:v>2272</c:v>
                </c:pt>
                <c:pt idx="33">
                  <c:v>2288.5</c:v>
                </c:pt>
                <c:pt idx="34">
                  <c:v>2286</c:v>
                </c:pt>
                <c:pt idx="35">
                  <c:v>2264.5</c:v>
                </c:pt>
                <c:pt idx="36">
                  <c:v>2235</c:v>
                </c:pt>
                <c:pt idx="37">
                  <c:v>2197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3260</c:v>
                </c:pt>
                <c:pt idx="4">
                  <c:v>3158</c:v>
                </c:pt>
                <c:pt idx="5">
                  <c:v>3088.5</c:v>
                </c:pt>
                <c:pt idx="6">
                  <c:v>3035</c:v>
                </c:pt>
                <c:pt idx="7">
                  <c:v>2864</c:v>
                </c:pt>
                <c:pt idx="8">
                  <c:v>2737</c:v>
                </c:pt>
                <c:pt idx="9">
                  <c:v>2751</c:v>
                </c:pt>
                <c:pt idx="13">
                  <c:v>2700</c:v>
                </c:pt>
                <c:pt idx="14">
                  <c:v>2777.5</c:v>
                </c:pt>
                <c:pt idx="15">
                  <c:v>2689.5</c:v>
                </c:pt>
                <c:pt idx="16">
                  <c:v>2690.5</c:v>
                </c:pt>
                <c:pt idx="17">
                  <c:v>2603</c:v>
                </c:pt>
                <c:pt idx="18">
                  <c:v>2477.5</c:v>
                </c:pt>
                <c:pt idx="19">
                  <c:v>2497</c:v>
                </c:pt>
                <c:pt idx="20">
                  <c:v>2478</c:v>
                </c:pt>
                <c:pt idx="21">
                  <c:v>2686.5</c:v>
                </c:pt>
                <c:pt idx="22">
                  <c:v>2914</c:v>
                </c:pt>
                <c:pt idx="23">
                  <c:v>3043.5</c:v>
                </c:pt>
                <c:pt idx="24">
                  <c:v>3227</c:v>
                </c:pt>
                <c:pt idx="25">
                  <c:v>3203.5</c:v>
                </c:pt>
                <c:pt idx="29">
                  <c:v>3209</c:v>
                </c:pt>
                <c:pt idx="30">
                  <c:v>3207.5</c:v>
                </c:pt>
                <c:pt idx="31">
                  <c:v>3148.5</c:v>
                </c:pt>
                <c:pt idx="32">
                  <c:v>3248</c:v>
                </c:pt>
                <c:pt idx="33">
                  <c:v>3304</c:v>
                </c:pt>
                <c:pt idx="34">
                  <c:v>3318.5</c:v>
                </c:pt>
                <c:pt idx="35">
                  <c:v>3263.5</c:v>
                </c:pt>
                <c:pt idx="36">
                  <c:v>3204.5</c:v>
                </c:pt>
                <c:pt idx="37">
                  <c:v>3156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82712"/>
        <c:axId val="159083104"/>
      </c:lineChart>
      <c:catAx>
        <c:axId val="159082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0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83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082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220.5</c:v>
                </c:pt>
                <c:pt idx="1">
                  <c:v>211</c:v>
                </c:pt>
                <c:pt idx="2">
                  <c:v>208.5</c:v>
                </c:pt>
                <c:pt idx="3">
                  <c:v>191.5</c:v>
                </c:pt>
                <c:pt idx="4">
                  <c:v>237</c:v>
                </c:pt>
                <c:pt idx="5">
                  <c:v>263</c:v>
                </c:pt>
                <c:pt idx="6">
                  <c:v>284.5</c:v>
                </c:pt>
                <c:pt idx="7">
                  <c:v>231</c:v>
                </c:pt>
                <c:pt idx="8">
                  <c:v>254</c:v>
                </c:pt>
                <c:pt idx="9">
                  <c:v>229.5</c:v>
                </c:pt>
                <c:pt idx="10">
                  <c:v>255</c:v>
                </c:pt>
                <c:pt idx="11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705816"/>
        <c:axId val="157814120"/>
      </c:barChart>
      <c:catAx>
        <c:axId val="15670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1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1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0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182</c:v>
                </c:pt>
                <c:pt idx="1">
                  <c:v>164</c:v>
                </c:pt>
                <c:pt idx="2">
                  <c:v>181</c:v>
                </c:pt>
                <c:pt idx="3">
                  <c:v>207</c:v>
                </c:pt>
                <c:pt idx="4">
                  <c:v>187.5</c:v>
                </c:pt>
                <c:pt idx="5">
                  <c:v>178</c:v>
                </c:pt>
                <c:pt idx="6">
                  <c:v>196.5</c:v>
                </c:pt>
                <c:pt idx="7">
                  <c:v>170.5</c:v>
                </c:pt>
                <c:pt idx="8">
                  <c:v>165</c:v>
                </c:pt>
                <c:pt idx="9">
                  <c:v>155</c:v>
                </c:pt>
                <c:pt idx="10">
                  <c:v>195.5</c:v>
                </c:pt>
                <c:pt idx="11">
                  <c:v>231</c:v>
                </c:pt>
                <c:pt idx="12">
                  <c:v>225</c:v>
                </c:pt>
                <c:pt idx="13">
                  <c:v>196</c:v>
                </c:pt>
                <c:pt idx="14">
                  <c:v>229.5</c:v>
                </c:pt>
                <c:pt idx="15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736520"/>
        <c:axId val="156821920"/>
      </c:barChart>
      <c:catAx>
        <c:axId val="15773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2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3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582</c:v>
                </c:pt>
                <c:pt idx="1">
                  <c:v>530</c:v>
                </c:pt>
                <c:pt idx="2">
                  <c:v>491</c:v>
                </c:pt>
                <c:pt idx="3">
                  <c:v>552</c:v>
                </c:pt>
                <c:pt idx="4">
                  <c:v>587</c:v>
                </c:pt>
                <c:pt idx="5">
                  <c:v>518</c:v>
                </c:pt>
                <c:pt idx="6">
                  <c:v>494.5</c:v>
                </c:pt>
                <c:pt idx="7">
                  <c:v>439</c:v>
                </c:pt>
                <c:pt idx="8">
                  <c:v>438.5</c:v>
                </c:pt>
                <c:pt idx="9">
                  <c:v>544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321592"/>
        <c:axId val="156733080"/>
      </c:barChart>
      <c:catAx>
        <c:axId val="10232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733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733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32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575.5</c:v>
                </c:pt>
                <c:pt idx="1">
                  <c:v>667.5</c:v>
                </c:pt>
                <c:pt idx="2">
                  <c:v>579.5</c:v>
                </c:pt>
                <c:pt idx="3">
                  <c:v>555</c:v>
                </c:pt>
                <c:pt idx="4">
                  <c:v>557.5</c:v>
                </c:pt>
                <c:pt idx="5">
                  <c:v>556.5</c:v>
                </c:pt>
                <c:pt idx="6">
                  <c:v>603</c:v>
                </c:pt>
                <c:pt idx="7">
                  <c:v>571.5</c:v>
                </c:pt>
                <c:pt idx="8">
                  <c:v>555</c:v>
                </c:pt>
                <c:pt idx="9">
                  <c:v>535</c:v>
                </c:pt>
                <c:pt idx="10">
                  <c:v>573.5</c:v>
                </c:pt>
                <c:pt idx="11">
                  <c:v>533.5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570584"/>
        <c:axId val="156985136"/>
      </c:barChart>
      <c:catAx>
        <c:axId val="15757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8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8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57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459.5</c:v>
                </c:pt>
                <c:pt idx="1">
                  <c:v>515</c:v>
                </c:pt>
                <c:pt idx="2">
                  <c:v>504</c:v>
                </c:pt>
                <c:pt idx="3">
                  <c:v>487.5</c:v>
                </c:pt>
                <c:pt idx="4">
                  <c:v>531.5</c:v>
                </c:pt>
                <c:pt idx="5">
                  <c:v>413</c:v>
                </c:pt>
                <c:pt idx="6">
                  <c:v>489.5</c:v>
                </c:pt>
                <c:pt idx="7">
                  <c:v>436.5</c:v>
                </c:pt>
                <c:pt idx="8">
                  <c:v>428.5</c:v>
                </c:pt>
                <c:pt idx="9">
                  <c:v>455.5</c:v>
                </c:pt>
                <c:pt idx="10">
                  <c:v>471.5</c:v>
                </c:pt>
                <c:pt idx="11">
                  <c:v>584.5</c:v>
                </c:pt>
                <c:pt idx="12">
                  <c:v>596</c:v>
                </c:pt>
                <c:pt idx="13">
                  <c:v>544</c:v>
                </c:pt>
                <c:pt idx="14">
                  <c:v>621</c:v>
                </c:pt>
                <c:pt idx="15">
                  <c:v>574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1664"/>
        <c:axId val="156662056"/>
      </c:barChart>
      <c:catAx>
        <c:axId val="15666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879</c:v>
                </c:pt>
                <c:pt idx="1">
                  <c:v>809.5</c:v>
                </c:pt>
                <c:pt idx="2">
                  <c:v>765.5</c:v>
                </c:pt>
                <c:pt idx="3">
                  <c:v>806</c:v>
                </c:pt>
                <c:pt idx="4">
                  <c:v>777</c:v>
                </c:pt>
                <c:pt idx="5">
                  <c:v>740</c:v>
                </c:pt>
                <c:pt idx="6">
                  <c:v>712</c:v>
                </c:pt>
                <c:pt idx="7">
                  <c:v>635</c:v>
                </c:pt>
                <c:pt idx="8">
                  <c:v>650</c:v>
                </c:pt>
                <c:pt idx="9">
                  <c:v>754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2840"/>
        <c:axId val="156663232"/>
      </c:barChart>
      <c:catAx>
        <c:axId val="15666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6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796</c:v>
                </c:pt>
                <c:pt idx="1">
                  <c:v>878.5</c:v>
                </c:pt>
                <c:pt idx="2">
                  <c:v>788</c:v>
                </c:pt>
                <c:pt idx="3">
                  <c:v>746.5</c:v>
                </c:pt>
                <c:pt idx="4">
                  <c:v>794.5</c:v>
                </c:pt>
                <c:pt idx="5">
                  <c:v>819.5</c:v>
                </c:pt>
                <c:pt idx="6">
                  <c:v>887.5</c:v>
                </c:pt>
                <c:pt idx="7">
                  <c:v>802.5</c:v>
                </c:pt>
                <c:pt idx="8">
                  <c:v>809</c:v>
                </c:pt>
                <c:pt idx="9">
                  <c:v>764.5</c:v>
                </c:pt>
                <c:pt idx="10">
                  <c:v>828.5</c:v>
                </c:pt>
                <c:pt idx="11">
                  <c:v>754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80752"/>
        <c:axId val="159081144"/>
      </c:barChart>
      <c:catAx>
        <c:axId val="15908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8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641.5</c:v>
                </c:pt>
                <c:pt idx="1">
                  <c:v>679</c:v>
                </c:pt>
                <c:pt idx="2">
                  <c:v>685</c:v>
                </c:pt>
                <c:pt idx="3">
                  <c:v>694.5</c:v>
                </c:pt>
                <c:pt idx="4">
                  <c:v>719</c:v>
                </c:pt>
                <c:pt idx="5">
                  <c:v>591</c:v>
                </c:pt>
                <c:pt idx="6">
                  <c:v>686</c:v>
                </c:pt>
                <c:pt idx="7">
                  <c:v>607</c:v>
                </c:pt>
                <c:pt idx="8">
                  <c:v>593.5</c:v>
                </c:pt>
                <c:pt idx="9">
                  <c:v>610.5</c:v>
                </c:pt>
                <c:pt idx="10">
                  <c:v>667</c:v>
                </c:pt>
                <c:pt idx="11">
                  <c:v>815.5</c:v>
                </c:pt>
                <c:pt idx="12">
                  <c:v>821</c:v>
                </c:pt>
                <c:pt idx="13">
                  <c:v>740</c:v>
                </c:pt>
                <c:pt idx="14">
                  <c:v>850.5</c:v>
                </c:pt>
                <c:pt idx="15">
                  <c:v>792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61272"/>
        <c:axId val="159081928"/>
      </c:barChart>
      <c:catAx>
        <c:axId val="15666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8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8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6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5344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1</v>
      </c>
      <c r="M6" s="181"/>
      <c r="N6" s="181"/>
      <c r="O6" s="42"/>
      <c r="P6" s="179" t="s">
        <v>58</v>
      </c>
      <c r="Q6" s="179"/>
      <c r="R6" s="179"/>
      <c r="S6" s="182">
        <v>43165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158</v>
      </c>
      <c r="C10" s="46">
        <v>140</v>
      </c>
      <c r="D10" s="46">
        <v>34</v>
      </c>
      <c r="E10" s="46">
        <v>4</v>
      </c>
      <c r="F10" s="6">
        <f t="shared" ref="F10:F22" si="0">B10*0.5+C10*1+D10*2+E10*2.5</f>
        <v>297</v>
      </c>
      <c r="G10" s="2"/>
      <c r="H10" s="19" t="s">
        <v>4</v>
      </c>
      <c r="I10" s="46">
        <v>53</v>
      </c>
      <c r="J10" s="46">
        <v>103</v>
      </c>
      <c r="K10" s="46">
        <v>35</v>
      </c>
      <c r="L10" s="46">
        <v>3</v>
      </c>
      <c r="M10" s="6">
        <f t="shared" ref="M10:M22" si="1">I10*0.5+J10*1+K10*2+L10*2.5</f>
        <v>207</v>
      </c>
      <c r="N10" s="9">
        <f>F20+F21+F22+M10</f>
        <v>734</v>
      </c>
      <c r="O10" s="19" t="s">
        <v>43</v>
      </c>
      <c r="P10" s="46">
        <v>77</v>
      </c>
      <c r="Q10" s="46">
        <v>129</v>
      </c>
      <c r="R10" s="46">
        <v>24</v>
      </c>
      <c r="S10" s="46">
        <v>2</v>
      </c>
      <c r="T10" s="6">
        <f t="shared" ref="T10:T21" si="2">P10*0.5+Q10*1+R10*2+S10*2.5</f>
        <v>220.5</v>
      </c>
      <c r="U10" s="10"/>
      <c r="AB10" s="1"/>
    </row>
    <row r="11" spans="1:28" ht="24" customHeight="1" x14ac:dyDescent="0.2">
      <c r="A11" s="18" t="s">
        <v>14</v>
      </c>
      <c r="B11" s="46">
        <v>167</v>
      </c>
      <c r="C11" s="46">
        <v>114</v>
      </c>
      <c r="D11" s="46">
        <v>36</v>
      </c>
      <c r="E11" s="46">
        <v>4</v>
      </c>
      <c r="F11" s="6">
        <f t="shared" si="0"/>
        <v>279.5</v>
      </c>
      <c r="G11" s="2"/>
      <c r="H11" s="19" t="s">
        <v>5</v>
      </c>
      <c r="I11" s="46">
        <v>64</v>
      </c>
      <c r="J11" s="46">
        <v>73</v>
      </c>
      <c r="K11" s="46">
        <v>40</v>
      </c>
      <c r="L11" s="46">
        <v>1</v>
      </c>
      <c r="M11" s="6">
        <f t="shared" si="1"/>
        <v>187.5</v>
      </c>
      <c r="N11" s="9">
        <f>F21+F22+M10+M11</f>
        <v>739.5</v>
      </c>
      <c r="O11" s="19" t="s">
        <v>44</v>
      </c>
      <c r="P11" s="46">
        <v>61</v>
      </c>
      <c r="Q11" s="46">
        <v>122</v>
      </c>
      <c r="R11" s="46">
        <v>28</v>
      </c>
      <c r="S11" s="46">
        <v>1</v>
      </c>
      <c r="T11" s="6">
        <f t="shared" si="2"/>
        <v>211</v>
      </c>
      <c r="U11" s="2"/>
      <c r="AB11" s="1"/>
    </row>
    <row r="12" spans="1:28" ht="24" customHeight="1" x14ac:dyDescent="0.2">
      <c r="A12" s="18" t="s">
        <v>17</v>
      </c>
      <c r="B12" s="46">
        <v>141</v>
      </c>
      <c r="C12" s="46">
        <v>121</v>
      </c>
      <c r="D12" s="46">
        <v>39</v>
      </c>
      <c r="E12" s="46">
        <v>2</v>
      </c>
      <c r="F12" s="6">
        <f t="shared" si="0"/>
        <v>274.5</v>
      </c>
      <c r="G12" s="2"/>
      <c r="H12" s="19" t="s">
        <v>6</v>
      </c>
      <c r="I12" s="46">
        <v>59</v>
      </c>
      <c r="J12" s="46">
        <v>89</v>
      </c>
      <c r="K12" s="46">
        <v>26</v>
      </c>
      <c r="L12" s="46">
        <v>3</v>
      </c>
      <c r="M12" s="6">
        <f t="shared" si="1"/>
        <v>178</v>
      </c>
      <c r="N12" s="2">
        <f>F22+M10+M11+M12</f>
        <v>753.5</v>
      </c>
      <c r="O12" s="19" t="s">
        <v>32</v>
      </c>
      <c r="P12" s="46">
        <v>84</v>
      </c>
      <c r="Q12" s="46">
        <v>101</v>
      </c>
      <c r="R12" s="46">
        <v>29</v>
      </c>
      <c r="S12" s="46">
        <v>3</v>
      </c>
      <c r="T12" s="6">
        <f t="shared" si="2"/>
        <v>208.5</v>
      </c>
      <c r="U12" s="2"/>
      <c r="AB12" s="1"/>
    </row>
    <row r="13" spans="1:28" ht="24" customHeight="1" x14ac:dyDescent="0.2">
      <c r="A13" s="18" t="s">
        <v>19</v>
      </c>
      <c r="B13" s="46">
        <v>131</v>
      </c>
      <c r="C13" s="46">
        <v>92</v>
      </c>
      <c r="D13" s="46">
        <v>42</v>
      </c>
      <c r="E13" s="46">
        <v>5</v>
      </c>
      <c r="F13" s="6">
        <f t="shared" si="0"/>
        <v>254</v>
      </c>
      <c r="G13" s="2">
        <f t="shared" ref="G13:G19" si="3">F10+F11+F12+F13</f>
        <v>1105</v>
      </c>
      <c r="H13" s="19" t="s">
        <v>7</v>
      </c>
      <c r="I13" s="46">
        <v>62</v>
      </c>
      <c r="J13" s="46">
        <v>92</v>
      </c>
      <c r="K13" s="46">
        <v>33</v>
      </c>
      <c r="L13" s="46">
        <v>3</v>
      </c>
      <c r="M13" s="6">
        <f t="shared" si="1"/>
        <v>196.5</v>
      </c>
      <c r="N13" s="2">
        <f t="shared" ref="N13:N18" si="4">M10+M11+M12+M13</f>
        <v>769</v>
      </c>
      <c r="O13" s="19" t="s">
        <v>33</v>
      </c>
      <c r="P13" s="46">
        <v>80</v>
      </c>
      <c r="Q13" s="46">
        <v>97</v>
      </c>
      <c r="R13" s="46">
        <v>26</v>
      </c>
      <c r="S13" s="46">
        <v>1</v>
      </c>
      <c r="T13" s="6">
        <f t="shared" si="2"/>
        <v>191.5</v>
      </c>
      <c r="U13" s="2">
        <f t="shared" ref="U13:U21" si="5">T10+T11+T12+T13</f>
        <v>831.5</v>
      </c>
      <c r="AB13" s="81">
        <v>212.5</v>
      </c>
    </row>
    <row r="14" spans="1:28" ht="24" customHeight="1" x14ac:dyDescent="0.2">
      <c r="A14" s="18" t="s">
        <v>21</v>
      </c>
      <c r="B14" s="46">
        <v>73</v>
      </c>
      <c r="C14" s="46">
        <v>79</v>
      </c>
      <c r="D14" s="46">
        <v>31</v>
      </c>
      <c r="E14" s="46">
        <v>5</v>
      </c>
      <c r="F14" s="6">
        <f t="shared" si="0"/>
        <v>190</v>
      </c>
      <c r="G14" s="2">
        <f t="shared" si="3"/>
        <v>998</v>
      </c>
      <c r="H14" s="19" t="s">
        <v>9</v>
      </c>
      <c r="I14" s="46">
        <v>54</v>
      </c>
      <c r="J14" s="46">
        <v>81</v>
      </c>
      <c r="K14" s="46">
        <v>30</v>
      </c>
      <c r="L14" s="46">
        <v>1</v>
      </c>
      <c r="M14" s="6">
        <f t="shared" si="1"/>
        <v>170.5</v>
      </c>
      <c r="N14" s="2">
        <f t="shared" si="4"/>
        <v>732.5</v>
      </c>
      <c r="O14" s="19" t="s">
        <v>29</v>
      </c>
      <c r="P14" s="45">
        <v>90</v>
      </c>
      <c r="Q14" s="45">
        <v>114</v>
      </c>
      <c r="R14" s="45">
        <v>34</v>
      </c>
      <c r="S14" s="45">
        <v>4</v>
      </c>
      <c r="T14" s="6">
        <f t="shared" si="2"/>
        <v>237</v>
      </c>
      <c r="U14" s="2">
        <f t="shared" si="5"/>
        <v>848</v>
      </c>
      <c r="AB14" s="81">
        <v>226</v>
      </c>
    </row>
    <row r="15" spans="1:28" ht="24" customHeight="1" x14ac:dyDescent="0.2">
      <c r="A15" s="18" t="s">
        <v>23</v>
      </c>
      <c r="B15" s="46">
        <v>76</v>
      </c>
      <c r="C15" s="46">
        <v>83</v>
      </c>
      <c r="D15" s="46">
        <v>43</v>
      </c>
      <c r="E15" s="46">
        <v>6</v>
      </c>
      <c r="F15" s="6">
        <f t="shared" si="0"/>
        <v>222</v>
      </c>
      <c r="G15" s="2">
        <f t="shared" si="3"/>
        <v>940.5</v>
      </c>
      <c r="H15" s="19" t="s">
        <v>12</v>
      </c>
      <c r="I15" s="46">
        <v>52</v>
      </c>
      <c r="J15" s="46">
        <v>78</v>
      </c>
      <c r="K15" s="46">
        <v>28</v>
      </c>
      <c r="L15" s="46">
        <v>2</v>
      </c>
      <c r="M15" s="6">
        <f t="shared" si="1"/>
        <v>165</v>
      </c>
      <c r="N15" s="2">
        <f t="shared" si="4"/>
        <v>710</v>
      </c>
      <c r="O15" s="18" t="s">
        <v>30</v>
      </c>
      <c r="P15" s="46">
        <v>111</v>
      </c>
      <c r="Q15" s="46">
        <v>134</v>
      </c>
      <c r="R15" s="46">
        <v>33</v>
      </c>
      <c r="S15" s="46">
        <v>3</v>
      </c>
      <c r="T15" s="6">
        <f t="shared" si="2"/>
        <v>263</v>
      </c>
      <c r="U15" s="2">
        <f t="shared" si="5"/>
        <v>900</v>
      </c>
      <c r="AB15" s="81">
        <v>233.5</v>
      </c>
    </row>
    <row r="16" spans="1:28" ht="24" customHeight="1" x14ac:dyDescent="0.2">
      <c r="A16" s="18" t="s">
        <v>39</v>
      </c>
      <c r="B16" s="46">
        <v>81</v>
      </c>
      <c r="C16" s="46">
        <v>109</v>
      </c>
      <c r="D16" s="46">
        <v>29</v>
      </c>
      <c r="E16" s="46">
        <v>4</v>
      </c>
      <c r="F16" s="6">
        <f t="shared" si="0"/>
        <v>217.5</v>
      </c>
      <c r="G16" s="2">
        <f t="shared" si="3"/>
        <v>883.5</v>
      </c>
      <c r="H16" s="19" t="s">
        <v>15</v>
      </c>
      <c r="I16" s="46">
        <v>49</v>
      </c>
      <c r="J16" s="46">
        <v>74</v>
      </c>
      <c r="K16" s="46">
        <v>27</v>
      </c>
      <c r="L16" s="46">
        <v>1</v>
      </c>
      <c r="M16" s="6">
        <f t="shared" si="1"/>
        <v>155</v>
      </c>
      <c r="N16" s="2">
        <f t="shared" si="4"/>
        <v>687</v>
      </c>
      <c r="O16" s="19" t="s">
        <v>8</v>
      </c>
      <c r="P16" s="46">
        <v>136</v>
      </c>
      <c r="Q16" s="46">
        <v>149</v>
      </c>
      <c r="R16" s="46">
        <v>30</v>
      </c>
      <c r="S16" s="46">
        <v>3</v>
      </c>
      <c r="T16" s="6">
        <f t="shared" si="2"/>
        <v>284.5</v>
      </c>
      <c r="U16" s="2">
        <f t="shared" si="5"/>
        <v>976</v>
      </c>
      <c r="AB16" s="81">
        <v>234</v>
      </c>
    </row>
    <row r="17" spans="1:28" ht="24" customHeight="1" x14ac:dyDescent="0.2">
      <c r="A17" s="18" t="s">
        <v>40</v>
      </c>
      <c r="B17" s="46">
        <v>53</v>
      </c>
      <c r="C17" s="46">
        <v>96</v>
      </c>
      <c r="D17" s="46">
        <v>33</v>
      </c>
      <c r="E17" s="46">
        <v>3</v>
      </c>
      <c r="F17" s="6">
        <f t="shared" si="0"/>
        <v>196</v>
      </c>
      <c r="G17" s="2">
        <f t="shared" si="3"/>
        <v>825.5</v>
      </c>
      <c r="H17" s="19" t="s">
        <v>18</v>
      </c>
      <c r="I17" s="46">
        <v>79</v>
      </c>
      <c r="J17" s="46">
        <v>104</v>
      </c>
      <c r="K17" s="46">
        <v>21</v>
      </c>
      <c r="L17" s="46">
        <v>4</v>
      </c>
      <c r="M17" s="6">
        <f t="shared" si="1"/>
        <v>195.5</v>
      </c>
      <c r="N17" s="2">
        <f t="shared" si="4"/>
        <v>686</v>
      </c>
      <c r="O17" s="19" t="s">
        <v>10</v>
      </c>
      <c r="P17" s="46">
        <v>113</v>
      </c>
      <c r="Q17" s="46">
        <v>106</v>
      </c>
      <c r="R17" s="46">
        <v>33</v>
      </c>
      <c r="S17" s="46">
        <v>1</v>
      </c>
      <c r="T17" s="6">
        <f t="shared" si="2"/>
        <v>231</v>
      </c>
      <c r="U17" s="2">
        <f t="shared" si="5"/>
        <v>1015.5</v>
      </c>
      <c r="AB17" s="81">
        <v>248</v>
      </c>
    </row>
    <row r="18" spans="1:28" ht="24" customHeight="1" x14ac:dyDescent="0.2">
      <c r="A18" s="18" t="s">
        <v>41</v>
      </c>
      <c r="B18" s="46">
        <v>88</v>
      </c>
      <c r="C18" s="46">
        <v>97</v>
      </c>
      <c r="D18" s="46">
        <v>29</v>
      </c>
      <c r="E18" s="46">
        <v>5</v>
      </c>
      <c r="F18" s="6">
        <f t="shared" si="0"/>
        <v>211.5</v>
      </c>
      <c r="G18" s="2">
        <f t="shared" si="3"/>
        <v>847</v>
      </c>
      <c r="H18" s="19" t="s">
        <v>20</v>
      </c>
      <c r="I18" s="46">
        <v>92</v>
      </c>
      <c r="J18" s="46">
        <v>119</v>
      </c>
      <c r="K18" s="46">
        <v>23</v>
      </c>
      <c r="L18" s="46">
        <v>8</v>
      </c>
      <c r="M18" s="6">
        <f t="shared" si="1"/>
        <v>231</v>
      </c>
      <c r="N18" s="2">
        <f t="shared" si="4"/>
        <v>746.5</v>
      </c>
      <c r="O18" s="19" t="s">
        <v>13</v>
      </c>
      <c r="P18" s="46">
        <v>124</v>
      </c>
      <c r="Q18" s="46">
        <v>112</v>
      </c>
      <c r="R18" s="46">
        <v>35</v>
      </c>
      <c r="S18" s="46">
        <v>4</v>
      </c>
      <c r="T18" s="6">
        <f t="shared" si="2"/>
        <v>254</v>
      </c>
      <c r="U18" s="2">
        <f t="shared" si="5"/>
        <v>1032.5</v>
      </c>
      <c r="AB18" s="81">
        <v>248</v>
      </c>
    </row>
    <row r="19" spans="1:28" ht="24" customHeight="1" thickBot="1" x14ac:dyDescent="0.25">
      <c r="A19" s="21" t="s">
        <v>42</v>
      </c>
      <c r="B19" s="47">
        <v>90</v>
      </c>
      <c r="C19" s="47">
        <v>92</v>
      </c>
      <c r="D19" s="47">
        <v>29</v>
      </c>
      <c r="E19" s="47">
        <v>6</v>
      </c>
      <c r="F19" s="7">
        <f t="shared" si="0"/>
        <v>210</v>
      </c>
      <c r="G19" s="3">
        <f t="shared" si="3"/>
        <v>835</v>
      </c>
      <c r="H19" s="20" t="s">
        <v>22</v>
      </c>
      <c r="I19" s="45">
        <v>90</v>
      </c>
      <c r="J19" s="45">
        <v>122</v>
      </c>
      <c r="K19" s="45">
        <v>24</v>
      </c>
      <c r="L19" s="45">
        <v>4</v>
      </c>
      <c r="M19" s="6">
        <f t="shared" si="1"/>
        <v>225</v>
      </c>
      <c r="N19" s="2">
        <f>M16+M17+M18+M19</f>
        <v>806.5</v>
      </c>
      <c r="O19" s="19" t="s">
        <v>16</v>
      </c>
      <c r="P19" s="46">
        <v>121</v>
      </c>
      <c r="Q19" s="46">
        <v>98</v>
      </c>
      <c r="R19" s="46">
        <v>33</v>
      </c>
      <c r="S19" s="46">
        <v>2</v>
      </c>
      <c r="T19" s="6">
        <f t="shared" si="2"/>
        <v>229.5</v>
      </c>
      <c r="U19" s="2">
        <f t="shared" si="5"/>
        <v>999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87</v>
      </c>
      <c r="D20" s="45">
        <v>29</v>
      </c>
      <c r="E20" s="45">
        <v>5</v>
      </c>
      <c r="F20" s="8">
        <f t="shared" si="0"/>
        <v>182</v>
      </c>
      <c r="G20" s="35"/>
      <c r="H20" s="19" t="s">
        <v>24</v>
      </c>
      <c r="I20" s="46">
        <v>74</v>
      </c>
      <c r="J20" s="46">
        <v>112</v>
      </c>
      <c r="K20" s="46">
        <v>21</v>
      </c>
      <c r="L20" s="46">
        <v>2</v>
      </c>
      <c r="M20" s="8">
        <f t="shared" si="1"/>
        <v>196</v>
      </c>
      <c r="N20" s="2">
        <f>M17+M18+M19+M20</f>
        <v>847.5</v>
      </c>
      <c r="O20" s="19" t="s">
        <v>45</v>
      </c>
      <c r="P20" s="45">
        <v>92</v>
      </c>
      <c r="Q20" s="45">
        <v>114</v>
      </c>
      <c r="R20" s="45">
        <v>40</v>
      </c>
      <c r="S20" s="45">
        <v>6</v>
      </c>
      <c r="T20" s="8">
        <f t="shared" si="2"/>
        <v>255</v>
      </c>
      <c r="U20" s="2">
        <f t="shared" si="5"/>
        <v>969.5</v>
      </c>
      <c r="AB20" s="81">
        <v>275</v>
      </c>
    </row>
    <row r="21" spans="1:28" ht="24" customHeight="1" thickBot="1" x14ac:dyDescent="0.25">
      <c r="A21" s="19" t="s">
        <v>28</v>
      </c>
      <c r="B21" s="46">
        <v>54</v>
      </c>
      <c r="C21" s="46">
        <v>84</v>
      </c>
      <c r="D21" s="46">
        <v>24</v>
      </c>
      <c r="E21" s="46">
        <v>2</v>
      </c>
      <c r="F21" s="6">
        <f t="shared" si="0"/>
        <v>164</v>
      </c>
      <c r="G21" s="36"/>
      <c r="H21" s="20" t="s">
        <v>25</v>
      </c>
      <c r="I21" s="46">
        <v>80</v>
      </c>
      <c r="J21" s="46">
        <v>119</v>
      </c>
      <c r="K21" s="46">
        <v>29</v>
      </c>
      <c r="L21" s="46">
        <v>5</v>
      </c>
      <c r="M21" s="6">
        <f t="shared" si="1"/>
        <v>229.5</v>
      </c>
      <c r="N21" s="2">
        <f>M18+M19+M20+M21</f>
        <v>881.5</v>
      </c>
      <c r="O21" s="21" t="s">
        <v>46</v>
      </c>
      <c r="P21" s="47">
        <v>79</v>
      </c>
      <c r="Q21" s="47">
        <v>109</v>
      </c>
      <c r="R21" s="47">
        <v>31</v>
      </c>
      <c r="S21" s="47">
        <v>4</v>
      </c>
      <c r="T21" s="7">
        <f t="shared" si="2"/>
        <v>220.5</v>
      </c>
      <c r="U21" s="3">
        <f t="shared" si="5"/>
        <v>959</v>
      </c>
      <c r="AB21" s="81">
        <v>276</v>
      </c>
    </row>
    <row r="22" spans="1:28" ht="24" customHeight="1" thickBot="1" x14ac:dyDescent="0.25">
      <c r="A22" s="19" t="s">
        <v>1</v>
      </c>
      <c r="B22" s="46">
        <v>64</v>
      </c>
      <c r="C22" s="46">
        <v>92</v>
      </c>
      <c r="D22" s="46">
        <v>26</v>
      </c>
      <c r="E22" s="46">
        <v>2</v>
      </c>
      <c r="F22" s="6">
        <f t="shared" si="0"/>
        <v>181</v>
      </c>
      <c r="G22" s="2"/>
      <c r="H22" s="21" t="s">
        <v>26</v>
      </c>
      <c r="I22" s="47">
        <v>92</v>
      </c>
      <c r="J22" s="47">
        <v>114</v>
      </c>
      <c r="K22" s="47">
        <v>24</v>
      </c>
      <c r="L22" s="47">
        <v>4</v>
      </c>
      <c r="M22" s="6">
        <f t="shared" si="1"/>
        <v>218</v>
      </c>
      <c r="N22" s="3">
        <f>M19+M20+M21+M22</f>
        <v>868.5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1105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881.5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1032.5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53 - CR 44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5344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3</v>
      </c>
      <c r="M6" s="194"/>
      <c r="N6" s="194"/>
      <c r="O6" s="54"/>
      <c r="P6" s="195" t="s">
        <v>58</v>
      </c>
      <c r="Q6" s="195"/>
      <c r="R6" s="195"/>
      <c r="S6" s="201">
        <f>'G-2'!S6:U6</f>
        <v>43165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171</v>
      </c>
      <c r="C10" s="61">
        <v>385</v>
      </c>
      <c r="D10" s="61">
        <v>52</v>
      </c>
      <c r="E10" s="61">
        <v>3</v>
      </c>
      <c r="F10" s="62">
        <f t="shared" ref="F10:F22" si="0">B10*0.5+C10*1+D10*2+E10*2.5</f>
        <v>582</v>
      </c>
      <c r="G10" s="63"/>
      <c r="H10" s="64" t="s">
        <v>4</v>
      </c>
      <c r="I10" s="46">
        <v>136</v>
      </c>
      <c r="J10" s="46">
        <v>324</v>
      </c>
      <c r="K10" s="46">
        <v>39</v>
      </c>
      <c r="L10" s="46">
        <v>7</v>
      </c>
      <c r="M10" s="62">
        <f t="shared" ref="M10:M22" si="1">I10*0.5+J10*1+K10*2+L10*2.5</f>
        <v>487.5</v>
      </c>
      <c r="N10" s="65">
        <f>F20+F21+F22+M10</f>
        <v>1966</v>
      </c>
      <c r="O10" s="64" t="s">
        <v>43</v>
      </c>
      <c r="P10" s="46">
        <v>135</v>
      </c>
      <c r="Q10" s="46">
        <v>396</v>
      </c>
      <c r="R10" s="46">
        <v>51</v>
      </c>
      <c r="S10" s="46">
        <v>4</v>
      </c>
      <c r="T10" s="62">
        <f t="shared" ref="T10:T21" si="2">P10*0.5+Q10*1+R10*2+S10*2.5</f>
        <v>575.5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151</v>
      </c>
      <c r="C11" s="61">
        <v>346</v>
      </c>
      <c r="D11" s="61">
        <v>48</v>
      </c>
      <c r="E11" s="61">
        <v>5</v>
      </c>
      <c r="F11" s="62">
        <f t="shared" si="0"/>
        <v>530</v>
      </c>
      <c r="G11" s="63"/>
      <c r="H11" s="64" t="s">
        <v>5</v>
      </c>
      <c r="I11" s="46">
        <v>178</v>
      </c>
      <c r="J11" s="46">
        <v>339</v>
      </c>
      <c r="K11" s="46">
        <v>38</v>
      </c>
      <c r="L11" s="46">
        <v>11</v>
      </c>
      <c r="M11" s="62">
        <f t="shared" si="1"/>
        <v>531.5</v>
      </c>
      <c r="N11" s="65">
        <f>F21+F22+M10+M11</f>
        <v>2038</v>
      </c>
      <c r="O11" s="64" t="s">
        <v>44</v>
      </c>
      <c r="P11" s="46">
        <v>190</v>
      </c>
      <c r="Q11" s="46">
        <v>452</v>
      </c>
      <c r="R11" s="46">
        <v>54</v>
      </c>
      <c r="S11" s="46">
        <v>5</v>
      </c>
      <c r="T11" s="62">
        <f t="shared" si="2"/>
        <v>667.5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132</v>
      </c>
      <c r="C12" s="61">
        <v>338</v>
      </c>
      <c r="D12" s="61">
        <v>36</v>
      </c>
      <c r="E12" s="61">
        <v>6</v>
      </c>
      <c r="F12" s="62">
        <f t="shared" si="0"/>
        <v>491</v>
      </c>
      <c r="G12" s="63"/>
      <c r="H12" s="64" t="s">
        <v>6</v>
      </c>
      <c r="I12" s="46">
        <v>98</v>
      </c>
      <c r="J12" s="46">
        <v>279</v>
      </c>
      <c r="K12" s="46">
        <v>35</v>
      </c>
      <c r="L12" s="46">
        <v>6</v>
      </c>
      <c r="M12" s="62">
        <f t="shared" si="1"/>
        <v>413</v>
      </c>
      <c r="N12" s="63">
        <f>F22+M10+M11+M12</f>
        <v>1936</v>
      </c>
      <c r="O12" s="64" t="s">
        <v>32</v>
      </c>
      <c r="P12" s="46">
        <v>154</v>
      </c>
      <c r="Q12" s="46">
        <v>388</v>
      </c>
      <c r="R12" s="46">
        <v>46</v>
      </c>
      <c r="S12" s="46">
        <v>9</v>
      </c>
      <c r="T12" s="62">
        <f t="shared" si="2"/>
        <v>579.5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118</v>
      </c>
      <c r="C13" s="61">
        <v>386</v>
      </c>
      <c r="D13" s="61">
        <v>41</v>
      </c>
      <c r="E13" s="61">
        <v>10</v>
      </c>
      <c r="F13" s="62">
        <f t="shared" si="0"/>
        <v>552</v>
      </c>
      <c r="G13" s="63">
        <f t="shared" ref="G13:G19" si="3">F10+F11+F12+F13</f>
        <v>2155</v>
      </c>
      <c r="H13" s="64" t="s">
        <v>7</v>
      </c>
      <c r="I13" s="46">
        <v>120</v>
      </c>
      <c r="J13" s="46">
        <v>321</v>
      </c>
      <c r="K13" s="46">
        <v>43</v>
      </c>
      <c r="L13" s="46">
        <v>9</v>
      </c>
      <c r="M13" s="62">
        <f t="shared" si="1"/>
        <v>489.5</v>
      </c>
      <c r="N13" s="63">
        <f t="shared" ref="N13:N18" si="4">M10+M11+M12+M13</f>
        <v>1921.5</v>
      </c>
      <c r="O13" s="64" t="s">
        <v>33</v>
      </c>
      <c r="P13" s="46">
        <v>165</v>
      </c>
      <c r="Q13" s="46">
        <v>355</v>
      </c>
      <c r="R13" s="46">
        <v>50</v>
      </c>
      <c r="S13" s="46">
        <v>7</v>
      </c>
      <c r="T13" s="62">
        <f t="shared" si="2"/>
        <v>555</v>
      </c>
      <c r="U13" s="63">
        <f t="shared" ref="U13:U21" si="5">T10+T11+T12+T13</f>
        <v>2377.5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122</v>
      </c>
      <c r="C14" s="61">
        <v>400</v>
      </c>
      <c r="D14" s="61">
        <v>53</v>
      </c>
      <c r="E14" s="61">
        <v>8</v>
      </c>
      <c r="F14" s="62">
        <f t="shared" si="0"/>
        <v>587</v>
      </c>
      <c r="G14" s="63">
        <f t="shared" si="3"/>
        <v>2160</v>
      </c>
      <c r="H14" s="64" t="s">
        <v>9</v>
      </c>
      <c r="I14" s="46">
        <v>106</v>
      </c>
      <c r="J14" s="46">
        <v>291</v>
      </c>
      <c r="K14" s="46">
        <v>40</v>
      </c>
      <c r="L14" s="46">
        <v>5</v>
      </c>
      <c r="M14" s="62">
        <f t="shared" si="1"/>
        <v>436.5</v>
      </c>
      <c r="N14" s="63">
        <f t="shared" si="4"/>
        <v>1870.5</v>
      </c>
      <c r="O14" s="64" t="s">
        <v>29</v>
      </c>
      <c r="P14" s="45">
        <v>157</v>
      </c>
      <c r="Q14" s="45">
        <v>370</v>
      </c>
      <c r="R14" s="45">
        <v>47</v>
      </c>
      <c r="S14" s="45">
        <v>6</v>
      </c>
      <c r="T14" s="62">
        <f t="shared" si="2"/>
        <v>557.5</v>
      </c>
      <c r="U14" s="63">
        <f t="shared" si="5"/>
        <v>2359.5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119</v>
      </c>
      <c r="C15" s="61">
        <v>352</v>
      </c>
      <c r="D15" s="61">
        <v>47</v>
      </c>
      <c r="E15" s="61">
        <v>5</v>
      </c>
      <c r="F15" s="62">
        <f t="shared" si="0"/>
        <v>518</v>
      </c>
      <c r="G15" s="63">
        <f t="shared" si="3"/>
        <v>2148</v>
      </c>
      <c r="H15" s="64" t="s">
        <v>12</v>
      </c>
      <c r="I15" s="46">
        <v>109</v>
      </c>
      <c r="J15" s="46">
        <v>280</v>
      </c>
      <c r="K15" s="46">
        <v>42</v>
      </c>
      <c r="L15" s="46">
        <v>4</v>
      </c>
      <c r="M15" s="62">
        <f t="shared" si="1"/>
        <v>428.5</v>
      </c>
      <c r="N15" s="63">
        <f t="shared" si="4"/>
        <v>1767.5</v>
      </c>
      <c r="O15" s="60" t="s">
        <v>30</v>
      </c>
      <c r="P15" s="46">
        <v>165</v>
      </c>
      <c r="Q15" s="46">
        <v>366</v>
      </c>
      <c r="R15" s="46">
        <v>44</v>
      </c>
      <c r="S15" s="46">
        <v>8</v>
      </c>
      <c r="T15" s="62">
        <f t="shared" si="2"/>
        <v>556.5</v>
      </c>
      <c r="U15" s="63">
        <f t="shared" si="5"/>
        <v>2248.5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105</v>
      </c>
      <c r="C16" s="61">
        <v>321</v>
      </c>
      <c r="D16" s="61">
        <v>48</v>
      </c>
      <c r="E16" s="61">
        <v>10</v>
      </c>
      <c r="F16" s="62">
        <f t="shared" si="0"/>
        <v>494.5</v>
      </c>
      <c r="G16" s="63">
        <f t="shared" si="3"/>
        <v>2151.5</v>
      </c>
      <c r="H16" s="64" t="s">
        <v>15</v>
      </c>
      <c r="I16" s="46">
        <v>120</v>
      </c>
      <c r="J16" s="46">
        <v>305</v>
      </c>
      <c r="K16" s="46">
        <v>39</v>
      </c>
      <c r="L16" s="46">
        <v>5</v>
      </c>
      <c r="M16" s="62">
        <f t="shared" si="1"/>
        <v>455.5</v>
      </c>
      <c r="N16" s="63">
        <f t="shared" si="4"/>
        <v>1810</v>
      </c>
      <c r="O16" s="64" t="s">
        <v>8</v>
      </c>
      <c r="P16" s="46">
        <v>199</v>
      </c>
      <c r="Q16" s="46">
        <v>368</v>
      </c>
      <c r="R16" s="46">
        <v>54</v>
      </c>
      <c r="S16" s="46">
        <v>11</v>
      </c>
      <c r="T16" s="62">
        <f t="shared" si="2"/>
        <v>603</v>
      </c>
      <c r="U16" s="63">
        <f t="shared" si="5"/>
        <v>2272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128</v>
      </c>
      <c r="C17" s="61">
        <v>277</v>
      </c>
      <c r="D17" s="61">
        <v>44</v>
      </c>
      <c r="E17" s="61">
        <v>4</v>
      </c>
      <c r="F17" s="62">
        <f t="shared" si="0"/>
        <v>439</v>
      </c>
      <c r="G17" s="63">
        <f t="shared" si="3"/>
        <v>2038.5</v>
      </c>
      <c r="H17" s="64" t="s">
        <v>18</v>
      </c>
      <c r="I17" s="46">
        <v>26</v>
      </c>
      <c r="J17" s="46">
        <v>371</v>
      </c>
      <c r="K17" s="46">
        <v>40</v>
      </c>
      <c r="L17" s="46">
        <v>3</v>
      </c>
      <c r="M17" s="62">
        <f t="shared" si="1"/>
        <v>471.5</v>
      </c>
      <c r="N17" s="63">
        <f t="shared" si="4"/>
        <v>1792</v>
      </c>
      <c r="O17" s="64" t="s">
        <v>10</v>
      </c>
      <c r="P17" s="46">
        <v>230</v>
      </c>
      <c r="Q17" s="46">
        <v>356</v>
      </c>
      <c r="R17" s="46">
        <v>39</v>
      </c>
      <c r="S17" s="46">
        <v>9</v>
      </c>
      <c r="T17" s="62">
        <f t="shared" si="2"/>
        <v>571.5</v>
      </c>
      <c r="U17" s="63">
        <f t="shared" si="5"/>
        <v>2288.5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94</v>
      </c>
      <c r="C18" s="61">
        <v>306</v>
      </c>
      <c r="D18" s="61">
        <v>39</v>
      </c>
      <c r="E18" s="61">
        <v>3</v>
      </c>
      <c r="F18" s="62">
        <f t="shared" si="0"/>
        <v>438.5</v>
      </c>
      <c r="G18" s="63">
        <f t="shared" si="3"/>
        <v>1890</v>
      </c>
      <c r="H18" s="64" t="s">
        <v>20</v>
      </c>
      <c r="I18" s="46">
        <v>142</v>
      </c>
      <c r="J18" s="46">
        <v>410</v>
      </c>
      <c r="K18" s="46">
        <v>43</v>
      </c>
      <c r="L18" s="46">
        <v>7</v>
      </c>
      <c r="M18" s="62">
        <f t="shared" si="1"/>
        <v>584.5</v>
      </c>
      <c r="N18" s="63">
        <f t="shared" si="4"/>
        <v>1940</v>
      </c>
      <c r="O18" s="64" t="s">
        <v>13</v>
      </c>
      <c r="P18" s="46">
        <v>189</v>
      </c>
      <c r="Q18" s="46">
        <v>348</v>
      </c>
      <c r="R18" s="46">
        <v>45</v>
      </c>
      <c r="S18" s="46">
        <v>9</v>
      </c>
      <c r="T18" s="62">
        <f t="shared" si="2"/>
        <v>555</v>
      </c>
      <c r="U18" s="63">
        <f t="shared" si="5"/>
        <v>2286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137</v>
      </c>
      <c r="C19" s="69">
        <v>364</v>
      </c>
      <c r="D19" s="69">
        <v>52</v>
      </c>
      <c r="E19" s="69">
        <v>3</v>
      </c>
      <c r="F19" s="70">
        <f t="shared" si="0"/>
        <v>544</v>
      </c>
      <c r="G19" s="71">
        <f t="shared" si="3"/>
        <v>1916</v>
      </c>
      <c r="H19" s="72" t="s">
        <v>22</v>
      </c>
      <c r="I19" s="45">
        <v>130</v>
      </c>
      <c r="J19" s="45">
        <v>412</v>
      </c>
      <c r="K19" s="45">
        <v>37</v>
      </c>
      <c r="L19" s="45">
        <v>18</v>
      </c>
      <c r="M19" s="62">
        <f t="shared" si="1"/>
        <v>596</v>
      </c>
      <c r="N19" s="63">
        <f>M16+M17+M18+M19</f>
        <v>2107.5</v>
      </c>
      <c r="O19" s="64" t="s">
        <v>16</v>
      </c>
      <c r="P19" s="46">
        <v>168</v>
      </c>
      <c r="Q19" s="46">
        <v>339</v>
      </c>
      <c r="R19" s="46">
        <v>51</v>
      </c>
      <c r="S19" s="46">
        <v>4</v>
      </c>
      <c r="T19" s="62">
        <f t="shared" si="2"/>
        <v>535</v>
      </c>
      <c r="U19" s="63">
        <f t="shared" si="5"/>
        <v>2264.5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85</v>
      </c>
      <c r="C20" s="67">
        <v>310</v>
      </c>
      <c r="D20" s="67">
        <v>41</v>
      </c>
      <c r="E20" s="67">
        <v>10</v>
      </c>
      <c r="F20" s="73">
        <f t="shared" si="0"/>
        <v>459.5</v>
      </c>
      <c r="G20" s="74"/>
      <c r="H20" s="64" t="s">
        <v>24</v>
      </c>
      <c r="I20" s="46">
        <v>124</v>
      </c>
      <c r="J20" s="46">
        <v>394</v>
      </c>
      <c r="K20" s="46">
        <v>34</v>
      </c>
      <c r="L20" s="46">
        <v>8</v>
      </c>
      <c r="M20" s="73">
        <f t="shared" si="1"/>
        <v>544</v>
      </c>
      <c r="N20" s="63">
        <f>M17+M18+M19+M20</f>
        <v>2196</v>
      </c>
      <c r="O20" s="64" t="s">
        <v>45</v>
      </c>
      <c r="P20" s="45">
        <v>189</v>
      </c>
      <c r="Q20" s="45">
        <v>356</v>
      </c>
      <c r="R20" s="45">
        <v>54</v>
      </c>
      <c r="S20" s="45">
        <v>6</v>
      </c>
      <c r="T20" s="73">
        <f t="shared" si="2"/>
        <v>573.5</v>
      </c>
      <c r="U20" s="63">
        <f t="shared" si="5"/>
        <v>2235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93</v>
      </c>
      <c r="C21" s="61">
        <v>340</v>
      </c>
      <c r="D21" s="61">
        <v>48</v>
      </c>
      <c r="E21" s="61">
        <v>13</v>
      </c>
      <c r="F21" s="62">
        <f t="shared" si="0"/>
        <v>515</v>
      </c>
      <c r="G21" s="75"/>
      <c r="H21" s="72" t="s">
        <v>25</v>
      </c>
      <c r="I21" s="46">
        <v>150</v>
      </c>
      <c r="J21" s="46">
        <v>426</v>
      </c>
      <c r="K21" s="46">
        <v>45</v>
      </c>
      <c r="L21" s="46">
        <v>12</v>
      </c>
      <c r="M21" s="62">
        <f t="shared" si="1"/>
        <v>621</v>
      </c>
      <c r="N21" s="63">
        <f>M18+M19+M20+M21</f>
        <v>2345.5</v>
      </c>
      <c r="O21" s="68" t="s">
        <v>46</v>
      </c>
      <c r="P21" s="47">
        <v>170</v>
      </c>
      <c r="Q21" s="47">
        <v>341</v>
      </c>
      <c r="R21" s="47">
        <v>50</v>
      </c>
      <c r="S21" s="47">
        <v>3</v>
      </c>
      <c r="T21" s="70">
        <f t="shared" si="2"/>
        <v>533.5</v>
      </c>
      <c r="U21" s="71">
        <f t="shared" si="5"/>
        <v>2197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118</v>
      </c>
      <c r="C22" s="61">
        <v>322</v>
      </c>
      <c r="D22" s="61">
        <v>44</v>
      </c>
      <c r="E22" s="61">
        <v>14</v>
      </c>
      <c r="F22" s="62">
        <f t="shared" si="0"/>
        <v>504</v>
      </c>
      <c r="G22" s="63"/>
      <c r="H22" s="68" t="s">
        <v>26</v>
      </c>
      <c r="I22" s="47">
        <v>126</v>
      </c>
      <c r="J22" s="47">
        <v>410</v>
      </c>
      <c r="K22" s="47">
        <v>43</v>
      </c>
      <c r="L22" s="47">
        <v>6</v>
      </c>
      <c r="M22" s="62">
        <f t="shared" si="1"/>
        <v>574</v>
      </c>
      <c r="N22" s="71">
        <f>M19+M20+M21+M22</f>
        <v>2335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2160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2345.5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2377.5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64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53 - CR 44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5344</v>
      </c>
      <c r="M6" s="186"/>
      <c r="N6" s="186"/>
      <c r="O6" s="12"/>
      <c r="P6" s="179" t="s">
        <v>58</v>
      </c>
      <c r="Q6" s="179"/>
      <c r="R6" s="179"/>
      <c r="S6" s="214">
        <f>'G-2'!S6:U6</f>
        <v>43165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329</v>
      </c>
      <c r="C10" s="46">
        <f>'G-2'!C10+'G-3'!C10</f>
        <v>525</v>
      </c>
      <c r="D10" s="46">
        <f>'G-2'!D10+'G-3'!D10</f>
        <v>86</v>
      </c>
      <c r="E10" s="46">
        <f>'G-2'!E10+'G-3'!E10</f>
        <v>7</v>
      </c>
      <c r="F10" s="6">
        <f t="shared" ref="F10:F22" si="0">B10*0.5+C10*1+D10*2+E10*2.5</f>
        <v>879</v>
      </c>
      <c r="G10" s="2"/>
      <c r="H10" s="19" t="s">
        <v>4</v>
      </c>
      <c r="I10" s="46">
        <f>'G-2'!I10+'G-3'!I10</f>
        <v>189</v>
      </c>
      <c r="J10" s="46">
        <f>'G-2'!J10+'G-3'!J10</f>
        <v>427</v>
      </c>
      <c r="K10" s="46">
        <f>'G-2'!K10+'G-3'!K10</f>
        <v>74</v>
      </c>
      <c r="L10" s="46">
        <f>'G-2'!L10+'G-3'!L10</f>
        <v>10</v>
      </c>
      <c r="M10" s="6">
        <f t="shared" ref="M10:M22" si="1">I10*0.5+J10*1+K10*2+L10*2.5</f>
        <v>694.5</v>
      </c>
      <c r="N10" s="9">
        <f>F20+F21+F22+M10</f>
        <v>2700</v>
      </c>
      <c r="O10" s="19" t="s">
        <v>43</v>
      </c>
      <c r="P10" s="46">
        <f>'G-2'!P10+'G-3'!P10</f>
        <v>212</v>
      </c>
      <c r="Q10" s="46">
        <f>'G-2'!Q10+'G-3'!Q10</f>
        <v>525</v>
      </c>
      <c r="R10" s="46">
        <f>'G-2'!R10+'G-3'!R10</f>
        <v>75</v>
      </c>
      <c r="S10" s="46">
        <f>'G-2'!S10+'G-3'!S10</f>
        <v>6</v>
      </c>
      <c r="T10" s="6">
        <f t="shared" ref="T10:T21" si="2">P10*0.5+Q10*1+R10*2+S10*2.5</f>
        <v>796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318</v>
      </c>
      <c r="C11" s="46">
        <f>'G-2'!C11+'G-3'!C11</f>
        <v>460</v>
      </c>
      <c r="D11" s="46">
        <f>'G-2'!D11+'G-3'!D11</f>
        <v>84</v>
      </c>
      <c r="E11" s="46">
        <f>'G-2'!E11+'G-3'!E11</f>
        <v>9</v>
      </c>
      <c r="F11" s="6">
        <f t="shared" si="0"/>
        <v>809.5</v>
      </c>
      <c r="G11" s="2"/>
      <c r="H11" s="19" t="s">
        <v>5</v>
      </c>
      <c r="I11" s="46">
        <f>'G-2'!I11+'G-3'!I11</f>
        <v>242</v>
      </c>
      <c r="J11" s="46">
        <f>'G-2'!J11+'G-3'!J11</f>
        <v>412</v>
      </c>
      <c r="K11" s="46">
        <f>'G-2'!K11+'G-3'!K11</f>
        <v>78</v>
      </c>
      <c r="L11" s="46">
        <f>'G-2'!L11+'G-3'!L11</f>
        <v>12</v>
      </c>
      <c r="M11" s="6">
        <f t="shared" si="1"/>
        <v>719</v>
      </c>
      <c r="N11" s="9">
        <f>F21+F22+M10+M11</f>
        <v>2777.5</v>
      </c>
      <c r="O11" s="19" t="s">
        <v>44</v>
      </c>
      <c r="P11" s="46">
        <f>'G-2'!P11+'G-3'!P11</f>
        <v>251</v>
      </c>
      <c r="Q11" s="46">
        <f>'G-2'!Q11+'G-3'!Q11</f>
        <v>574</v>
      </c>
      <c r="R11" s="46">
        <f>'G-2'!R11+'G-3'!R11</f>
        <v>82</v>
      </c>
      <c r="S11" s="46">
        <f>'G-2'!S11+'G-3'!S11</f>
        <v>6</v>
      </c>
      <c r="T11" s="6">
        <f t="shared" si="2"/>
        <v>878.5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273</v>
      </c>
      <c r="C12" s="46">
        <f>'G-2'!C12+'G-3'!C12</f>
        <v>459</v>
      </c>
      <c r="D12" s="46">
        <f>'G-2'!D12+'G-3'!D12</f>
        <v>75</v>
      </c>
      <c r="E12" s="46">
        <f>'G-2'!E12+'G-3'!E12</f>
        <v>8</v>
      </c>
      <c r="F12" s="6">
        <f t="shared" si="0"/>
        <v>765.5</v>
      </c>
      <c r="G12" s="2"/>
      <c r="H12" s="19" t="s">
        <v>6</v>
      </c>
      <c r="I12" s="46">
        <f>'G-2'!I12+'G-3'!I12</f>
        <v>157</v>
      </c>
      <c r="J12" s="46">
        <f>'G-2'!J12+'G-3'!J12</f>
        <v>368</v>
      </c>
      <c r="K12" s="46">
        <f>'G-2'!K12+'G-3'!K12</f>
        <v>61</v>
      </c>
      <c r="L12" s="46">
        <f>'G-2'!L12+'G-3'!L12</f>
        <v>9</v>
      </c>
      <c r="M12" s="6">
        <f t="shared" si="1"/>
        <v>591</v>
      </c>
      <c r="N12" s="2">
        <f>F22+M10+M11+M12</f>
        <v>2689.5</v>
      </c>
      <c r="O12" s="19" t="s">
        <v>32</v>
      </c>
      <c r="P12" s="46">
        <f>'G-2'!P12+'G-3'!P12</f>
        <v>238</v>
      </c>
      <c r="Q12" s="46">
        <f>'G-2'!Q12+'G-3'!Q12</f>
        <v>489</v>
      </c>
      <c r="R12" s="46">
        <f>'G-2'!R12+'G-3'!R12</f>
        <v>75</v>
      </c>
      <c r="S12" s="46">
        <f>'G-2'!S12+'G-3'!S12</f>
        <v>12</v>
      </c>
      <c r="T12" s="6">
        <f t="shared" si="2"/>
        <v>788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249</v>
      </c>
      <c r="C13" s="46">
        <f>'G-2'!C13+'G-3'!C13</f>
        <v>478</v>
      </c>
      <c r="D13" s="46">
        <f>'G-2'!D13+'G-3'!D13</f>
        <v>83</v>
      </c>
      <c r="E13" s="46">
        <f>'G-2'!E13+'G-3'!E13</f>
        <v>15</v>
      </c>
      <c r="F13" s="6">
        <f t="shared" si="0"/>
        <v>806</v>
      </c>
      <c r="G13" s="2">
        <f t="shared" ref="G13:G19" si="3">F10+F11+F12+F13</f>
        <v>3260</v>
      </c>
      <c r="H13" s="19" t="s">
        <v>7</v>
      </c>
      <c r="I13" s="46">
        <f>'G-2'!I13+'G-3'!I13</f>
        <v>182</v>
      </c>
      <c r="J13" s="46">
        <f>'G-2'!J13+'G-3'!J13</f>
        <v>413</v>
      </c>
      <c r="K13" s="46">
        <f>'G-2'!K13+'G-3'!K13</f>
        <v>76</v>
      </c>
      <c r="L13" s="46">
        <f>'G-2'!L13+'G-3'!L13</f>
        <v>12</v>
      </c>
      <c r="M13" s="6">
        <f t="shared" si="1"/>
        <v>686</v>
      </c>
      <c r="N13" s="2">
        <f t="shared" ref="N13:N18" si="4">M10+M11+M12+M13</f>
        <v>2690.5</v>
      </c>
      <c r="O13" s="19" t="s">
        <v>33</v>
      </c>
      <c r="P13" s="46">
        <f>'G-2'!P13+'G-3'!P13</f>
        <v>245</v>
      </c>
      <c r="Q13" s="46">
        <f>'G-2'!Q13+'G-3'!Q13</f>
        <v>452</v>
      </c>
      <c r="R13" s="46">
        <f>'G-2'!R13+'G-3'!R13</f>
        <v>76</v>
      </c>
      <c r="S13" s="46">
        <f>'G-2'!S13+'G-3'!S13</f>
        <v>8</v>
      </c>
      <c r="T13" s="6">
        <f t="shared" si="2"/>
        <v>746.5</v>
      </c>
      <c r="U13" s="2">
        <f t="shared" ref="U13:U21" si="5">T10+T11+T12+T13</f>
        <v>3209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195</v>
      </c>
      <c r="C14" s="46">
        <f>'G-2'!C14+'G-3'!C14</f>
        <v>479</v>
      </c>
      <c r="D14" s="46">
        <f>'G-2'!D14+'G-3'!D14</f>
        <v>84</v>
      </c>
      <c r="E14" s="46">
        <f>'G-2'!E14+'G-3'!E14</f>
        <v>13</v>
      </c>
      <c r="F14" s="6">
        <f t="shared" si="0"/>
        <v>777</v>
      </c>
      <c r="G14" s="2">
        <f t="shared" si="3"/>
        <v>3158</v>
      </c>
      <c r="H14" s="19" t="s">
        <v>9</v>
      </c>
      <c r="I14" s="46">
        <f>'G-2'!I14+'G-3'!I14</f>
        <v>160</v>
      </c>
      <c r="J14" s="46">
        <f>'G-2'!J14+'G-3'!J14</f>
        <v>372</v>
      </c>
      <c r="K14" s="46">
        <f>'G-2'!K14+'G-3'!K14</f>
        <v>70</v>
      </c>
      <c r="L14" s="46">
        <f>'G-2'!L14+'G-3'!L14</f>
        <v>6</v>
      </c>
      <c r="M14" s="6">
        <f t="shared" si="1"/>
        <v>607</v>
      </c>
      <c r="N14" s="2">
        <f t="shared" si="4"/>
        <v>2603</v>
      </c>
      <c r="O14" s="19" t="s">
        <v>29</v>
      </c>
      <c r="P14" s="46">
        <f>'G-2'!P14+'G-3'!P14</f>
        <v>247</v>
      </c>
      <c r="Q14" s="46">
        <f>'G-2'!Q14+'G-3'!Q14</f>
        <v>484</v>
      </c>
      <c r="R14" s="46">
        <f>'G-2'!R14+'G-3'!R14</f>
        <v>81</v>
      </c>
      <c r="S14" s="46">
        <f>'G-2'!S14+'G-3'!S14</f>
        <v>10</v>
      </c>
      <c r="T14" s="6">
        <f t="shared" si="2"/>
        <v>794.5</v>
      </c>
      <c r="U14" s="2">
        <f t="shared" si="5"/>
        <v>3207.5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195</v>
      </c>
      <c r="C15" s="46">
        <f>'G-2'!C15+'G-3'!C15</f>
        <v>435</v>
      </c>
      <c r="D15" s="46">
        <f>'G-2'!D15+'G-3'!D15</f>
        <v>90</v>
      </c>
      <c r="E15" s="46">
        <f>'G-2'!E15+'G-3'!E15</f>
        <v>11</v>
      </c>
      <c r="F15" s="6">
        <f t="shared" si="0"/>
        <v>740</v>
      </c>
      <c r="G15" s="2">
        <f t="shared" si="3"/>
        <v>3088.5</v>
      </c>
      <c r="H15" s="19" t="s">
        <v>12</v>
      </c>
      <c r="I15" s="46">
        <f>'G-2'!I15+'G-3'!I15</f>
        <v>161</v>
      </c>
      <c r="J15" s="46">
        <f>'G-2'!J15+'G-3'!J15</f>
        <v>358</v>
      </c>
      <c r="K15" s="46">
        <f>'G-2'!K15+'G-3'!K15</f>
        <v>70</v>
      </c>
      <c r="L15" s="46">
        <f>'G-2'!L15+'G-3'!L15</f>
        <v>6</v>
      </c>
      <c r="M15" s="6">
        <f t="shared" si="1"/>
        <v>593.5</v>
      </c>
      <c r="N15" s="2">
        <f t="shared" si="4"/>
        <v>2477.5</v>
      </c>
      <c r="O15" s="18" t="s">
        <v>30</v>
      </c>
      <c r="P15" s="46">
        <f>'G-2'!P15+'G-3'!P15</f>
        <v>276</v>
      </c>
      <c r="Q15" s="46">
        <f>'G-2'!Q15+'G-3'!Q15</f>
        <v>500</v>
      </c>
      <c r="R15" s="46">
        <f>'G-2'!R15+'G-3'!R15</f>
        <v>77</v>
      </c>
      <c r="S15" s="46">
        <f>'G-2'!S15+'G-3'!S15</f>
        <v>11</v>
      </c>
      <c r="T15" s="6">
        <f t="shared" si="2"/>
        <v>819.5</v>
      </c>
      <c r="U15" s="2">
        <f t="shared" si="5"/>
        <v>3148.5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186</v>
      </c>
      <c r="C16" s="46">
        <f>'G-2'!C16+'G-3'!C16</f>
        <v>430</v>
      </c>
      <c r="D16" s="46">
        <f>'G-2'!D16+'G-3'!D16</f>
        <v>77</v>
      </c>
      <c r="E16" s="46">
        <f>'G-2'!E16+'G-3'!E16</f>
        <v>14</v>
      </c>
      <c r="F16" s="6">
        <f t="shared" si="0"/>
        <v>712</v>
      </c>
      <c r="G16" s="2">
        <f t="shared" si="3"/>
        <v>3035</v>
      </c>
      <c r="H16" s="19" t="s">
        <v>15</v>
      </c>
      <c r="I16" s="46">
        <f>'G-2'!I16+'G-3'!I16</f>
        <v>169</v>
      </c>
      <c r="J16" s="46">
        <f>'G-2'!J16+'G-3'!J16</f>
        <v>379</v>
      </c>
      <c r="K16" s="46">
        <f>'G-2'!K16+'G-3'!K16</f>
        <v>66</v>
      </c>
      <c r="L16" s="46">
        <f>'G-2'!L16+'G-3'!L16</f>
        <v>6</v>
      </c>
      <c r="M16" s="6">
        <f t="shared" si="1"/>
        <v>610.5</v>
      </c>
      <c r="N16" s="2">
        <f t="shared" si="4"/>
        <v>2497</v>
      </c>
      <c r="O16" s="19" t="s">
        <v>8</v>
      </c>
      <c r="P16" s="46">
        <f>'G-2'!P16+'G-3'!P16</f>
        <v>335</v>
      </c>
      <c r="Q16" s="46">
        <f>'G-2'!Q16+'G-3'!Q16</f>
        <v>517</v>
      </c>
      <c r="R16" s="46">
        <f>'G-2'!R16+'G-3'!R16</f>
        <v>84</v>
      </c>
      <c r="S16" s="46">
        <f>'G-2'!S16+'G-3'!S16</f>
        <v>14</v>
      </c>
      <c r="T16" s="6">
        <f t="shared" si="2"/>
        <v>887.5</v>
      </c>
      <c r="U16" s="2">
        <f t="shared" si="5"/>
        <v>3248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181</v>
      </c>
      <c r="C17" s="46">
        <f>'G-2'!C17+'G-3'!C17</f>
        <v>373</v>
      </c>
      <c r="D17" s="46">
        <f>'G-2'!D17+'G-3'!D17</f>
        <v>77</v>
      </c>
      <c r="E17" s="46">
        <f>'G-2'!E17+'G-3'!E17</f>
        <v>7</v>
      </c>
      <c r="F17" s="6">
        <f t="shared" si="0"/>
        <v>635</v>
      </c>
      <c r="G17" s="2">
        <f t="shared" si="3"/>
        <v>2864</v>
      </c>
      <c r="H17" s="19" t="s">
        <v>18</v>
      </c>
      <c r="I17" s="46">
        <f>'G-2'!I17+'G-3'!I17</f>
        <v>105</v>
      </c>
      <c r="J17" s="46">
        <f>'G-2'!J17+'G-3'!J17</f>
        <v>475</v>
      </c>
      <c r="K17" s="46">
        <f>'G-2'!K17+'G-3'!K17</f>
        <v>61</v>
      </c>
      <c r="L17" s="46">
        <f>'G-2'!L17+'G-3'!L17</f>
        <v>7</v>
      </c>
      <c r="M17" s="6">
        <f t="shared" si="1"/>
        <v>667</v>
      </c>
      <c r="N17" s="2">
        <f t="shared" si="4"/>
        <v>2478</v>
      </c>
      <c r="O17" s="19" t="s">
        <v>10</v>
      </c>
      <c r="P17" s="46">
        <f>'G-2'!P17+'G-3'!P17</f>
        <v>343</v>
      </c>
      <c r="Q17" s="46">
        <f>'G-2'!Q17+'G-3'!Q17</f>
        <v>462</v>
      </c>
      <c r="R17" s="46">
        <f>'G-2'!R17+'G-3'!R17</f>
        <v>72</v>
      </c>
      <c r="S17" s="46">
        <f>'G-2'!S17+'G-3'!S17</f>
        <v>10</v>
      </c>
      <c r="T17" s="6">
        <f t="shared" si="2"/>
        <v>802.5</v>
      </c>
      <c r="U17" s="2">
        <f t="shared" si="5"/>
        <v>3304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182</v>
      </c>
      <c r="C18" s="46">
        <f>'G-2'!C18+'G-3'!C18</f>
        <v>403</v>
      </c>
      <c r="D18" s="46">
        <f>'G-2'!D18+'G-3'!D18</f>
        <v>68</v>
      </c>
      <c r="E18" s="46">
        <f>'G-2'!E18+'G-3'!E18</f>
        <v>8</v>
      </c>
      <c r="F18" s="6">
        <f t="shared" si="0"/>
        <v>650</v>
      </c>
      <c r="G18" s="2">
        <f t="shared" si="3"/>
        <v>2737</v>
      </c>
      <c r="H18" s="19" t="s">
        <v>20</v>
      </c>
      <c r="I18" s="46">
        <f>'G-2'!I18+'G-3'!I18</f>
        <v>234</v>
      </c>
      <c r="J18" s="46">
        <f>'G-2'!J18+'G-3'!J18</f>
        <v>529</v>
      </c>
      <c r="K18" s="46">
        <f>'G-2'!K18+'G-3'!K18</f>
        <v>66</v>
      </c>
      <c r="L18" s="46">
        <f>'G-2'!L18+'G-3'!L18</f>
        <v>15</v>
      </c>
      <c r="M18" s="6">
        <f t="shared" si="1"/>
        <v>815.5</v>
      </c>
      <c r="N18" s="2">
        <f t="shared" si="4"/>
        <v>2686.5</v>
      </c>
      <c r="O18" s="19" t="s">
        <v>13</v>
      </c>
      <c r="P18" s="46">
        <f>'G-2'!P18+'G-3'!P18</f>
        <v>313</v>
      </c>
      <c r="Q18" s="46">
        <f>'G-2'!Q18+'G-3'!Q18</f>
        <v>460</v>
      </c>
      <c r="R18" s="46">
        <f>'G-2'!R18+'G-3'!R18</f>
        <v>80</v>
      </c>
      <c r="S18" s="46">
        <f>'G-2'!S18+'G-3'!S18</f>
        <v>13</v>
      </c>
      <c r="T18" s="6">
        <f t="shared" si="2"/>
        <v>809</v>
      </c>
      <c r="U18" s="2">
        <f t="shared" si="5"/>
        <v>3318.5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227</v>
      </c>
      <c r="C19" s="47">
        <f>'G-2'!C19+'G-3'!C19</f>
        <v>456</v>
      </c>
      <c r="D19" s="47">
        <f>'G-2'!D19+'G-3'!D19</f>
        <v>81</v>
      </c>
      <c r="E19" s="47">
        <f>'G-2'!E19+'G-3'!E19</f>
        <v>9</v>
      </c>
      <c r="F19" s="7">
        <f t="shared" si="0"/>
        <v>754</v>
      </c>
      <c r="G19" s="3">
        <f t="shared" si="3"/>
        <v>2751</v>
      </c>
      <c r="H19" s="20" t="s">
        <v>22</v>
      </c>
      <c r="I19" s="46">
        <f>'G-2'!I19+'G-3'!I19</f>
        <v>220</v>
      </c>
      <c r="J19" s="46">
        <f>'G-2'!J19+'G-3'!J19</f>
        <v>534</v>
      </c>
      <c r="K19" s="46">
        <f>'G-2'!K19+'G-3'!K19</f>
        <v>61</v>
      </c>
      <c r="L19" s="46">
        <f>'G-2'!L19+'G-3'!L19</f>
        <v>22</v>
      </c>
      <c r="M19" s="6">
        <f t="shared" si="1"/>
        <v>821</v>
      </c>
      <c r="N19" s="2">
        <f>M16+M17+M18+M19</f>
        <v>2914</v>
      </c>
      <c r="O19" s="19" t="s">
        <v>16</v>
      </c>
      <c r="P19" s="46">
        <f>'G-2'!P19+'G-3'!P19</f>
        <v>289</v>
      </c>
      <c r="Q19" s="46">
        <f>'G-2'!Q19+'G-3'!Q19</f>
        <v>437</v>
      </c>
      <c r="R19" s="46">
        <f>'G-2'!R19+'G-3'!R19</f>
        <v>84</v>
      </c>
      <c r="S19" s="46">
        <f>'G-2'!S19+'G-3'!S19</f>
        <v>6</v>
      </c>
      <c r="T19" s="6">
        <f t="shared" si="2"/>
        <v>764.5</v>
      </c>
      <c r="U19" s="2">
        <f t="shared" si="5"/>
        <v>3263.5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134</v>
      </c>
      <c r="C20" s="45">
        <f>'G-2'!C20+'G-3'!C20</f>
        <v>397</v>
      </c>
      <c r="D20" s="45">
        <f>'G-2'!D20+'G-3'!D20</f>
        <v>70</v>
      </c>
      <c r="E20" s="45">
        <f>'G-2'!E20+'G-3'!E20</f>
        <v>15</v>
      </c>
      <c r="F20" s="8">
        <f t="shared" si="0"/>
        <v>641.5</v>
      </c>
      <c r="G20" s="35"/>
      <c r="H20" s="19" t="s">
        <v>24</v>
      </c>
      <c r="I20" s="46">
        <f>'G-2'!I20+'G-3'!I20</f>
        <v>198</v>
      </c>
      <c r="J20" s="46">
        <f>'G-2'!J20+'G-3'!J20</f>
        <v>506</v>
      </c>
      <c r="K20" s="46">
        <f>'G-2'!K20+'G-3'!K20</f>
        <v>55</v>
      </c>
      <c r="L20" s="46">
        <f>'G-2'!L20+'G-3'!L20</f>
        <v>10</v>
      </c>
      <c r="M20" s="8">
        <f t="shared" si="1"/>
        <v>740</v>
      </c>
      <c r="N20" s="2">
        <f>M17+M18+M19+M20</f>
        <v>3043.5</v>
      </c>
      <c r="O20" s="19" t="s">
        <v>45</v>
      </c>
      <c r="P20" s="46">
        <f>'G-2'!P20+'G-3'!P20</f>
        <v>281</v>
      </c>
      <c r="Q20" s="46">
        <f>'G-2'!Q20+'G-3'!Q20</f>
        <v>470</v>
      </c>
      <c r="R20" s="46">
        <f>'G-2'!R20+'G-3'!R20</f>
        <v>94</v>
      </c>
      <c r="S20" s="46">
        <f>'G-2'!S20+'G-3'!S20</f>
        <v>12</v>
      </c>
      <c r="T20" s="8">
        <f t="shared" si="2"/>
        <v>828.5</v>
      </c>
      <c r="U20" s="2">
        <f t="shared" si="5"/>
        <v>3204.5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147</v>
      </c>
      <c r="C21" s="45">
        <f>'G-2'!C21+'G-3'!C21</f>
        <v>424</v>
      </c>
      <c r="D21" s="45">
        <f>'G-2'!D21+'G-3'!D21</f>
        <v>72</v>
      </c>
      <c r="E21" s="45">
        <f>'G-2'!E21+'G-3'!E21</f>
        <v>15</v>
      </c>
      <c r="F21" s="6">
        <f t="shared" si="0"/>
        <v>679</v>
      </c>
      <c r="G21" s="36"/>
      <c r="H21" s="20" t="s">
        <v>25</v>
      </c>
      <c r="I21" s="46">
        <f>'G-2'!I21+'G-3'!I21</f>
        <v>230</v>
      </c>
      <c r="J21" s="46">
        <f>'G-2'!J21+'G-3'!J21</f>
        <v>545</v>
      </c>
      <c r="K21" s="46">
        <f>'G-2'!K21+'G-3'!K21</f>
        <v>74</v>
      </c>
      <c r="L21" s="46">
        <f>'G-2'!L21+'G-3'!L21</f>
        <v>17</v>
      </c>
      <c r="M21" s="6">
        <f t="shared" si="1"/>
        <v>850.5</v>
      </c>
      <c r="N21" s="2">
        <f>M18+M19+M20+M21</f>
        <v>3227</v>
      </c>
      <c r="O21" s="21" t="s">
        <v>46</v>
      </c>
      <c r="P21" s="47">
        <f>'G-2'!P21+'G-3'!P21</f>
        <v>249</v>
      </c>
      <c r="Q21" s="47">
        <f>'G-2'!Q21+'G-3'!Q21</f>
        <v>450</v>
      </c>
      <c r="R21" s="47">
        <f>'G-2'!R21+'G-3'!R21</f>
        <v>81</v>
      </c>
      <c r="S21" s="47">
        <f>'G-2'!S21+'G-3'!S21</f>
        <v>7</v>
      </c>
      <c r="T21" s="7">
        <f t="shared" si="2"/>
        <v>754</v>
      </c>
      <c r="U21" s="3">
        <f t="shared" si="5"/>
        <v>3156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182</v>
      </c>
      <c r="C22" s="45">
        <f>'G-2'!C22+'G-3'!C22</f>
        <v>414</v>
      </c>
      <c r="D22" s="45">
        <f>'G-2'!D22+'G-3'!D22</f>
        <v>70</v>
      </c>
      <c r="E22" s="45">
        <f>'G-2'!E22+'G-3'!E22</f>
        <v>16</v>
      </c>
      <c r="F22" s="6">
        <f t="shared" si="0"/>
        <v>685</v>
      </c>
      <c r="G22" s="2"/>
      <c r="H22" s="21" t="s">
        <v>26</v>
      </c>
      <c r="I22" s="46">
        <f>'G-2'!I22+'G-3'!I22</f>
        <v>218</v>
      </c>
      <c r="J22" s="46">
        <f>'G-2'!J22+'G-3'!J22</f>
        <v>524</v>
      </c>
      <c r="K22" s="46">
        <f>'G-2'!K22+'G-3'!K22</f>
        <v>67</v>
      </c>
      <c r="L22" s="46">
        <f>'G-2'!L22+'G-3'!L22</f>
        <v>10</v>
      </c>
      <c r="M22" s="6">
        <f t="shared" si="1"/>
        <v>792</v>
      </c>
      <c r="N22" s="3">
        <f>M19+M20+M21+M22</f>
        <v>3203.5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3260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3227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3318.5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63</v>
      </c>
      <c r="G24" s="88"/>
      <c r="H24" s="163"/>
      <c r="I24" s="164"/>
      <c r="J24" s="82" t="s">
        <v>71</v>
      </c>
      <c r="K24" s="86"/>
      <c r="L24" s="86"/>
      <c r="M24" s="87" t="s">
        <v>69</v>
      </c>
      <c r="N24" s="88"/>
      <c r="O24" s="163"/>
      <c r="P24" s="164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53 - CR 44</v>
      </c>
      <c r="D5" s="235"/>
      <c r="E5" s="235"/>
      <c r="F5" s="111"/>
      <c r="G5" s="112"/>
      <c r="H5" s="103" t="s">
        <v>53</v>
      </c>
      <c r="I5" s="236">
        <f>'G-2'!L5</f>
        <v>5344</v>
      </c>
      <c r="J5" s="236"/>
    </row>
    <row r="6" spans="1:10" x14ac:dyDescent="0.2">
      <c r="A6" s="179" t="s">
        <v>111</v>
      </c>
      <c r="B6" s="179"/>
      <c r="C6" s="221" t="s">
        <v>151</v>
      </c>
      <c r="D6" s="221"/>
      <c r="E6" s="221"/>
      <c r="F6" s="111"/>
      <c r="G6" s="112"/>
      <c r="H6" s="103" t="s">
        <v>58</v>
      </c>
      <c r="I6" s="222">
        <f>'G-2'!S6</f>
        <v>43165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717</v>
      </c>
      <c r="F20" s="126">
        <v>596</v>
      </c>
      <c r="G20" s="126">
        <v>224</v>
      </c>
      <c r="H20" s="126">
        <v>23</v>
      </c>
      <c r="I20" s="126">
        <f t="shared" si="0"/>
        <v>1460</v>
      </c>
      <c r="J20" s="127">
        <f>IF(I20=0,"0,00",I20/SUM(I19:I21)*100)</f>
        <v>96.242584047462103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29</v>
      </c>
      <c r="F21" s="74">
        <v>33</v>
      </c>
      <c r="G21" s="74">
        <v>1</v>
      </c>
      <c r="H21" s="74">
        <v>3</v>
      </c>
      <c r="I21" s="130">
        <f t="shared" si="0"/>
        <v>57</v>
      </c>
      <c r="J21" s="131">
        <f>IF(I21=0,"0,00",I21/SUM(I19:I21)*100)</f>
        <v>3.7574159525379036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441</v>
      </c>
      <c r="F23" s="126">
        <v>656</v>
      </c>
      <c r="G23" s="126">
        <v>242</v>
      </c>
      <c r="H23" s="126">
        <v>18</v>
      </c>
      <c r="I23" s="126">
        <f t="shared" si="0"/>
        <v>1405.5</v>
      </c>
      <c r="J23" s="127">
        <f>IF(I23=0,"0,00",I23/SUM(I22:I24)*100)</f>
        <v>95.840436413228787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18</v>
      </c>
      <c r="F24" s="74">
        <v>45</v>
      </c>
      <c r="G24" s="74">
        <v>1</v>
      </c>
      <c r="H24" s="74">
        <v>2</v>
      </c>
      <c r="I24" s="130">
        <f t="shared" si="0"/>
        <v>61</v>
      </c>
      <c r="J24" s="131">
        <f>IF(I24=0,"0,00",I24/SUM(I22:I24)*100)</f>
        <v>4.159563586771224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476</v>
      </c>
      <c r="F26" s="126">
        <v>610</v>
      </c>
      <c r="G26" s="126">
        <v>174</v>
      </c>
      <c r="H26" s="126">
        <v>11</v>
      </c>
      <c r="I26" s="126">
        <f t="shared" si="0"/>
        <v>1223.5</v>
      </c>
      <c r="J26" s="127">
        <f>IF(I26=0,"0,00",I26/SUM(I25:I27)*100)</f>
        <v>91.888847164851668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27</v>
      </c>
      <c r="F27" s="74">
        <v>87</v>
      </c>
      <c r="G27" s="74">
        <v>0</v>
      </c>
      <c r="H27" s="74">
        <v>3</v>
      </c>
      <c r="I27" s="130">
        <f t="shared" si="0"/>
        <v>108</v>
      </c>
      <c r="J27" s="131">
        <f>IF(I27=0,"0,00",I27/SUM(I25:I27)*100)</f>
        <v>8.1111528351483297</v>
      </c>
    </row>
    <row r="28" spans="1:10" x14ac:dyDescent="0.2">
      <c r="A28" s="215" t="s">
        <v>130</v>
      </c>
      <c r="B28" s="218">
        <v>3</v>
      </c>
      <c r="C28" s="134"/>
      <c r="D28" s="123" t="s">
        <v>123</v>
      </c>
      <c r="E28" s="75">
        <v>85</v>
      </c>
      <c r="F28" s="75">
        <v>225</v>
      </c>
      <c r="G28" s="75">
        <v>8</v>
      </c>
      <c r="H28" s="75">
        <v>11</v>
      </c>
      <c r="I28" s="75">
        <f t="shared" si="0"/>
        <v>311</v>
      </c>
      <c r="J28" s="124">
        <f>IF(I28=0,"0,00",I28/SUM(I28:I30)*100)</f>
        <v>11.362805991962002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446</v>
      </c>
      <c r="F29" s="126">
        <v>1413</v>
      </c>
      <c r="G29" s="126">
        <v>217</v>
      </c>
      <c r="H29" s="126">
        <v>16</v>
      </c>
      <c r="I29" s="126">
        <f t="shared" si="0"/>
        <v>2110</v>
      </c>
      <c r="J29" s="127">
        <f>IF(I29=0,"0,00",I29/SUM(I28:I30)*100)</f>
        <v>77.091706247716473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114</v>
      </c>
      <c r="F30" s="74">
        <v>143</v>
      </c>
      <c r="G30" s="74">
        <v>48</v>
      </c>
      <c r="H30" s="74">
        <v>8</v>
      </c>
      <c r="I30" s="130">
        <f t="shared" si="0"/>
        <v>316</v>
      </c>
      <c r="J30" s="131">
        <f>IF(I30=0,"0,00",I30/SUM(I28:I30)*100)</f>
        <v>11.545487760321519</v>
      </c>
    </row>
    <row r="31" spans="1:10" x14ac:dyDescent="0.2">
      <c r="A31" s="216"/>
      <c r="B31" s="219"/>
      <c r="C31" s="132"/>
      <c r="D31" s="123" t="s">
        <v>123</v>
      </c>
      <c r="E31" s="75">
        <v>97</v>
      </c>
      <c r="F31" s="75">
        <v>318</v>
      </c>
      <c r="G31" s="75">
        <v>8</v>
      </c>
      <c r="H31" s="75">
        <v>8</v>
      </c>
      <c r="I31" s="75">
        <f t="shared" si="0"/>
        <v>402.5</v>
      </c>
      <c r="J31" s="124">
        <f>IF(I31=0,"0,00",I31/SUM(I31:I33)*100)</f>
        <v>11.765565624086523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610</v>
      </c>
      <c r="F32" s="126">
        <v>1964</v>
      </c>
      <c r="G32" s="126">
        <v>201</v>
      </c>
      <c r="H32" s="126">
        <v>33</v>
      </c>
      <c r="I32" s="126">
        <f t="shared" si="0"/>
        <v>2753.5</v>
      </c>
      <c r="J32" s="127">
        <f>IF(I32=0,"0,00",I32/SUM(I31:I33)*100)</f>
        <v>80.488161356328561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91</v>
      </c>
      <c r="F33" s="74">
        <v>141</v>
      </c>
      <c r="G33" s="74">
        <v>33</v>
      </c>
      <c r="H33" s="74">
        <v>5</v>
      </c>
      <c r="I33" s="130">
        <f t="shared" si="0"/>
        <v>265</v>
      </c>
      <c r="J33" s="131">
        <f>IF(I33=0,"0,00",I33/SUM(I31:I33)*100)</f>
        <v>7.7462730195849163</v>
      </c>
    </row>
    <row r="34" spans="1:10" x14ac:dyDescent="0.2">
      <c r="A34" s="216"/>
      <c r="B34" s="219"/>
      <c r="C34" s="132"/>
      <c r="D34" s="123" t="s">
        <v>123</v>
      </c>
      <c r="E34" s="75">
        <v>144</v>
      </c>
      <c r="F34" s="75">
        <v>288</v>
      </c>
      <c r="G34" s="75">
        <v>5</v>
      </c>
      <c r="H34" s="75">
        <v>6</v>
      </c>
      <c r="I34" s="75">
        <f t="shared" si="0"/>
        <v>385</v>
      </c>
      <c r="J34" s="124">
        <f>IF(I34=0,"0,00",I34/SUM(I34:I36)*100)</f>
        <v>11.419249592169658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830</v>
      </c>
      <c r="F35" s="126">
        <v>1643</v>
      </c>
      <c r="G35" s="126">
        <v>252</v>
      </c>
      <c r="H35" s="126">
        <v>30</v>
      </c>
      <c r="I35" s="126">
        <f t="shared" si="0"/>
        <v>2637</v>
      </c>
      <c r="J35" s="127">
        <f>IF(I35=0,"0,00",I35/SUM(I34:I36)*100)</f>
        <v>78.214444609224373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171</v>
      </c>
      <c r="F36" s="74">
        <v>177</v>
      </c>
      <c r="G36" s="74">
        <v>36</v>
      </c>
      <c r="H36" s="74">
        <v>6</v>
      </c>
      <c r="I36" s="130">
        <f t="shared" si="0"/>
        <v>349.5</v>
      </c>
      <c r="J36" s="131">
        <f>IF(I36=0,"0,00",I36/SUM(I34:I36)*100)</f>
        <v>10.366305798605961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53 - CR 44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5344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43165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297</v>
      </c>
      <c r="C17" s="149">
        <f>'G-2'!F11</f>
        <v>279.5</v>
      </c>
      <c r="D17" s="149">
        <f>'G-2'!F12</f>
        <v>274.5</v>
      </c>
      <c r="E17" s="149">
        <f>'G-2'!F13</f>
        <v>254</v>
      </c>
      <c r="F17" s="149">
        <f>'G-2'!F14</f>
        <v>190</v>
      </c>
      <c r="G17" s="149">
        <f>'G-2'!F15</f>
        <v>222</v>
      </c>
      <c r="H17" s="149">
        <f>'G-2'!F16</f>
        <v>217.5</v>
      </c>
      <c r="I17" s="149">
        <f>'G-2'!F17</f>
        <v>196</v>
      </c>
      <c r="J17" s="149">
        <f>'G-2'!F18</f>
        <v>211.5</v>
      </c>
      <c r="K17" s="149">
        <f>'G-2'!F19</f>
        <v>210</v>
      </c>
      <c r="L17" s="150"/>
      <c r="M17" s="149">
        <f>'G-2'!F20</f>
        <v>182</v>
      </c>
      <c r="N17" s="149">
        <f>'G-2'!F21</f>
        <v>164</v>
      </c>
      <c r="O17" s="149">
        <f>'G-2'!F22</f>
        <v>181</v>
      </c>
      <c r="P17" s="149">
        <f>'G-2'!M10</f>
        <v>207</v>
      </c>
      <c r="Q17" s="149">
        <f>'G-2'!M11</f>
        <v>187.5</v>
      </c>
      <c r="R17" s="149">
        <f>'G-2'!M12</f>
        <v>178</v>
      </c>
      <c r="S17" s="149">
        <f>'G-2'!M13</f>
        <v>196.5</v>
      </c>
      <c r="T17" s="149">
        <f>'G-2'!M14</f>
        <v>170.5</v>
      </c>
      <c r="U17" s="149">
        <f>'G-2'!M15</f>
        <v>165</v>
      </c>
      <c r="V17" s="149">
        <f>'G-2'!M16</f>
        <v>155</v>
      </c>
      <c r="W17" s="149">
        <f>'G-2'!M17</f>
        <v>195.5</v>
      </c>
      <c r="X17" s="149">
        <f>'G-2'!M18</f>
        <v>231</v>
      </c>
      <c r="Y17" s="149">
        <f>'G-2'!M19</f>
        <v>225</v>
      </c>
      <c r="Z17" s="149">
        <f>'G-2'!M20</f>
        <v>196</v>
      </c>
      <c r="AA17" s="149">
        <f>'G-2'!M21</f>
        <v>229.5</v>
      </c>
      <c r="AB17" s="149">
        <f>'G-2'!M22</f>
        <v>218</v>
      </c>
      <c r="AC17" s="150"/>
      <c r="AD17" s="149">
        <f>'G-2'!T10</f>
        <v>220.5</v>
      </c>
      <c r="AE17" s="149">
        <f>'G-2'!T11</f>
        <v>211</v>
      </c>
      <c r="AF17" s="149">
        <f>'G-2'!T12</f>
        <v>208.5</v>
      </c>
      <c r="AG17" s="149">
        <f>'G-2'!T13</f>
        <v>191.5</v>
      </c>
      <c r="AH17" s="149">
        <f>'G-2'!T14</f>
        <v>237</v>
      </c>
      <c r="AI17" s="149">
        <f>'G-2'!T15</f>
        <v>263</v>
      </c>
      <c r="AJ17" s="149">
        <f>'G-2'!T16</f>
        <v>284.5</v>
      </c>
      <c r="AK17" s="149">
        <f>'G-2'!T17</f>
        <v>231</v>
      </c>
      <c r="AL17" s="149">
        <f>'G-2'!T18</f>
        <v>254</v>
      </c>
      <c r="AM17" s="149">
        <f>'G-2'!T19</f>
        <v>229.5</v>
      </c>
      <c r="AN17" s="149">
        <f>'G-2'!T20</f>
        <v>255</v>
      </c>
      <c r="AO17" s="149">
        <f>'G-2'!T21</f>
        <v>220.5</v>
      </c>
      <c r="AP17" s="101"/>
      <c r="AQ17" s="101"/>
      <c r="AR17" s="101"/>
      <c r="AS17" s="101"/>
      <c r="AT17" s="101"/>
      <c r="AU17" s="101">
        <f t="shared" ref="AU17:BA17" si="6">E18</f>
        <v>1105</v>
      </c>
      <c r="AV17" s="101">
        <f t="shared" si="6"/>
        <v>998</v>
      </c>
      <c r="AW17" s="101">
        <f t="shared" si="6"/>
        <v>940.5</v>
      </c>
      <c r="AX17" s="101">
        <f t="shared" si="6"/>
        <v>883.5</v>
      </c>
      <c r="AY17" s="101">
        <f t="shared" si="6"/>
        <v>825.5</v>
      </c>
      <c r="AZ17" s="101">
        <f t="shared" si="6"/>
        <v>847</v>
      </c>
      <c r="BA17" s="101">
        <f t="shared" si="6"/>
        <v>835</v>
      </c>
      <c r="BB17" s="101"/>
      <c r="BC17" s="101"/>
      <c r="BD17" s="101"/>
      <c r="BE17" s="101">
        <f t="shared" ref="BE17:BQ17" si="7">P18</f>
        <v>734</v>
      </c>
      <c r="BF17" s="101">
        <f t="shared" si="7"/>
        <v>739.5</v>
      </c>
      <c r="BG17" s="101">
        <f t="shared" si="7"/>
        <v>753.5</v>
      </c>
      <c r="BH17" s="101">
        <f t="shared" si="7"/>
        <v>769</v>
      </c>
      <c r="BI17" s="101">
        <f t="shared" si="7"/>
        <v>732.5</v>
      </c>
      <c r="BJ17" s="101">
        <f t="shared" si="7"/>
        <v>710</v>
      </c>
      <c r="BK17" s="101">
        <f t="shared" si="7"/>
        <v>687</v>
      </c>
      <c r="BL17" s="101">
        <f t="shared" si="7"/>
        <v>686</v>
      </c>
      <c r="BM17" s="101">
        <f t="shared" si="7"/>
        <v>746.5</v>
      </c>
      <c r="BN17" s="101">
        <f t="shared" si="7"/>
        <v>806.5</v>
      </c>
      <c r="BO17" s="101">
        <f t="shared" si="7"/>
        <v>847.5</v>
      </c>
      <c r="BP17" s="101">
        <f t="shared" si="7"/>
        <v>881.5</v>
      </c>
      <c r="BQ17" s="101">
        <f t="shared" si="7"/>
        <v>868.5</v>
      </c>
      <c r="BR17" s="101"/>
      <c r="BS17" s="101"/>
      <c r="BT17" s="101"/>
      <c r="BU17" s="101">
        <f t="shared" ref="BU17:CC17" si="8">AG18</f>
        <v>831.5</v>
      </c>
      <c r="BV17" s="101">
        <f t="shared" si="8"/>
        <v>848</v>
      </c>
      <c r="BW17" s="101">
        <f t="shared" si="8"/>
        <v>900</v>
      </c>
      <c r="BX17" s="101">
        <f t="shared" si="8"/>
        <v>976</v>
      </c>
      <c r="BY17" s="101">
        <f t="shared" si="8"/>
        <v>1015.5</v>
      </c>
      <c r="BZ17" s="101">
        <f t="shared" si="8"/>
        <v>1032.5</v>
      </c>
      <c r="CA17" s="101">
        <f t="shared" si="8"/>
        <v>999</v>
      </c>
      <c r="CB17" s="101">
        <f t="shared" si="8"/>
        <v>969.5</v>
      </c>
      <c r="CC17" s="101">
        <f t="shared" si="8"/>
        <v>959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1105</v>
      </c>
      <c r="F18" s="149">
        <f t="shared" ref="F18:K18" si="9">C17+D17+E17+F17</f>
        <v>998</v>
      </c>
      <c r="G18" s="149">
        <f t="shared" si="9"/>
        <v>940.5</v>
      </c>
      <c r="H18" s="149">
        <f t="shared" si="9"/>
        <v>883.5</v>
      </c>
      <c r="I18" s="149">
        <f t="shared" si="9"/>
        <v>825.5</v>
      </c>
      <c r="J18" s="149">
        <f t="shared" si="9"/>
        <v>847</v>
      </c>
      <c r="K18" s="149">
        <f t="shared" si="9"/>
        <v>835</v>
      </c>
      <c r="L18" s="150"/>
      <c r="M18" s="149"/>
      <c r="N18" s="149"/>
      <c r="O18" s="149"/>
      <c r="P18" s="149">
        <f>M17+N17+O17+P17</f>
        <v>734</v>
      </c>
      <c r="Q18" s="149">
        <f t="shared" ref="Q18:AB18" si="10">N17+O17+P17+Q17</f>
        <v>739.5</v>
      </c>
      <c r="R18" s="149">
        <f t="shared" si="10"/>
        <v>753.5</v>
      </c>
      <c r="S18" s="149">
        <f t="shared" si="10"/>
        <v>769</v>
      </c>
      <c r="T18" s="149">
        <f t="shared" si="10"/>
        <v>732.5</v>
      </c>
      <c r="U18" s="149">
        <f t="shared" si="10"/>
        <v>710</v>
      </c>
      <c r="V18" s="149">
        <f t="shared" si="10"/>
        <v>687</v>
      </c>
      <c r="W18" s="149">
        <f t="shared" si="10"/>
        <v>686</v>
      </c>
      <c r="X18" s="149">
        <f t="shared" si="10"/>
        <v>746.5</v>
      </c>
      <c r="Y18" s="149">
        <f t="shared" si="10"/>
        <v>806.5</v>
      </c>
      <c r="Z18" s="149">
        <f t="shared" si="10"/>
        <v>847.5</v>
      </c>
      <c r="AA18" s="149">
        <f t="shared" si="10"/>
        <v>881.5</v>
      </c>
      <c r="AB18" s="149">
        <f t="shared" si="10"/>
        <v>868.5</v>
      </c>
      <c r="AC18" s="150"/>
      <c r="AD18" s="149"/>
      <c r="AE18" s="149"/>
      <c r="AF18" s="149"/>
      <c r="AG18" s="149">
        <f>AD17+AE17+AF17+AG17</f>
        <v>831.5</v>
      </c>
      <c r="AH18" s="149">
        <f t="shared" ref="AH18:AO18" si="11">AE17+AF17+AG17+AH17</f>
        <v>848</v>
      </c>
      <c r="AI18" s="149">
        <f t="shared" si="11"/>
        <v>900</v>
      </c>
      <c r="AJ18" s="149">
        <f t="shared" si="11"/>
        <v>976</v>
      </c>
      <c r="AK18" s="149">
        <f t="shared" si="11"/>
        <v>1015.5</v>
      </c>
      <c r="AL18" s="149">
        <f t="shared" si="11"/>
        <v>1032.5</v>
      </c>
      <c r="AM18" s="149">
        <f t="shared" si="11"/>
        <v>999</v>
      </c>
      <c r="AN18" s="149">
        <f t="shared" si="11"/>
        <v>969.5</v>
      </c>
      <c r="AO18" s="149">
        <f t="shared" si="11"/>
        <v>959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0.96242584047462099</v>
      </c>
      <c r="H19" s="152"/>
      <c r="I19" s="152" t="s">
        <v>107</v>
      </c>
      <c r="J19" s="153">
        <f>DIRECCIONALIDAD!J21/100</f>
        <v>3.7574159525379035E-2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0.95840436413228791</v>
      </c>
      <c r="V19" s="152"/>
      <c r="W19" s="152"/>
      <c r="X19" s="152"/>
      <c r="Y19" s="152" t="s">
        <v>107</v>
      </c>
      <c r="Z19" s="153">
        <f>DIRECCIONALIDAD!J24/100</f>
        <v>4.1595635867712241E-2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0.91888847164851672</v>
      </c>
      <c r="AL19" s="152"/>
      <c r="AM19" s="152"/>
      <c r="AN19" s="152" t="s">
        <v>107</v>
      </c>
      <c r="AO19" s="155">
        <f>DIRECCIONALIDAD!J27/100</f>
        <v>8.1111528351483303E-2</v>
      </c>
      <c r="AP19" s="92"/>
      <c r="AQ19" s="92"/>
      <c r="AR19" s="92"/>
      <c r="AS19" s="92"/>
      <c r="AT19" s="92"/>
      <c r="AU19" s="92">
        <f t="shared" ref="AU19:BA19" si="15">E22</f>
        <v>2155</v>
      </c>
      <c r="AV19" s="92">
        <f t="shared" si="15"/>
        <v>2160</v>
      </c>
      <c r="AW19" s="92">
        <f t="shared" si="15"/>
        <v>2148</v>
      </c>
      <c r="AX19" s="92">
        <f t="shared" si="15"/>
        <v>2151.5</v>
      </c>
      <c r="AY19" s="92">
        <f t="shared" si="15"/>
        <v>2038.5</v>
      </c>
      <c r="AZ19" s="92">
        <f t="shared" si="15"/>
        <v>1890</v>
      </c>
      <c r="BA19" s="92">
        <f t="shared" si="15"/>
        <v>1916</v>
      </c>
      <c r="BB19" s="92"/>
      <c r="BC19" s="92"/>
      <c r="BD19" s="92"/>
      <c r="BE19" s="92">
        <f t="shared" ref="BE19:BQ19" si="16">P22</f>
        <v>1966</v>
      </c>
      <c r="BF19" s="92">
        <f t="shared" si="16"/>
        <v>2038</v>
      </c>
      <c r="BG19" s="92">
        <f t="shared" si="16"/>
        <v>1936</v>
      </c>
      <c r="BH19" s="92">
        <f t="shared" si="16"/>
        <v>1921.5</v>
      </c>
      <c r="BI19" s="92">
        <f t="shared" si="16"/>
        <v>1870.5</v>
      </c>
      <c r="BJ19" s="92">
        <f t="shared" si="16"/>
        <v>1767.5</v>
      </c>
      <c r="BK19" s="92">
        <f t="shared" si="16"/>
        <v>1810</v>
      </c>
      <c r="BL19" s="92">
        <f t="shared" si="16"/>
        <v>1792</v>
      </c>
      <c r="BM19" s="92">
        <f t="shared" si="16"/>
        <v>1940</v>
      </c>
      <c r="BN19" s="92">
        <f t="shared" si="16"/>
        <v>2107.5</v>
      </c>
      <c r="BO19" s="92">
        <f t="shared" si="16"/>
        <v>2196</v>
      </c>
      <c r="BP19" s="92">
        <f t="shared" si="16"/>
        <v>2345.5</v>
      </c>
      <c r="BQ19" s="92">
        <f t="shared" si="16"/>
        <v>2335</v>
      </c>
      <c r="BR19" s="92"/>
      <c r="BS19" s="92"/>
      <c r="BT19" s="92"/>
      <c r="BU19" s="92">
        <f t="shared" ref="BU19:CC19" si="17">AG22</f>
        <v>2377.5</v>
      </c>
      <c r="BV19" s="92">
        <f t="shared" si="17"/>
        <v>2359.5</v>
      </c>
      <c r="BW19" s="92">
        <f t="shared" si="17"/>
        <v>2248.5</v>
      </c>
      <c r="BX19" s="92">
        <f t="shared" si="17"/>
        <v>2272</v>
      </c>
      <c r="BY19" s="92">
        <f t="shared" si="17"/>
        <v>2288.5</v>
      </c>
      <c r="BZ19" s="92">
        <f t="shared" si="17"/>
        <v>2286</v>
      </c>
      <c r="CA19" s="92">
        <f t="shared" si="17"/>
        <v>2264.5</v>
      </c>
      <c r="CB19" s="92">
        <f t="shared" si="17"/>
        <v>2235</v>
      </c>
      <c r="CC19" s="92">
        <f t="shared" si="17"/>
        <v>2197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3260</v>
      </c>
      <c r="AV20" s="92">
        <f t="shared" si="18"/>
        <v>3158</v>
      </c>
      <c r="AW20" s="92">
        <f t="shared" si="18"/>
        <v>3088.5</v>
      </c>
      <c r="AX20" s="92">
        <f t="shared" si="18"/>
        <v>3035</v>
      </c>
      <c r="AY20" s="92">
        <f t="shared" si="18"/>
        <v>2864</v>
      </c>
      <c r="AZ20" s="92">
        <f t="shared" si="18"/>
        <v>2737</v>
      </c>
      <c r="BA20" s="92">
        <f t="shared" si="18"/>
        <v>2751</v>
      </c>
      <c r="BB20" s="92"/>
      <c r="BC20" s="92"/>
      <c r="BD20" s="92"/>
      <c r="BE20" s="92">
        <f t="shared" ref="BE20:BQ20" si="19">P30</f>
        <v>2700</v>
      </c>
      <c r="BF20" s="92">
        <f t="shared" si="19"/>
        <v>2777.5</v>
      </c>
      <c r="BG20" s="92">
        <f t="shared" si="19"/>
        <v>2689.5</v>
      </c>
      <c r="BH20" s="92">
        <f t="shared" si="19"/>
        <v>2690.5</v>
      </c>
      <c r="BI20" s="92">
        <f t="shared" si="19"/>
        <v>2603</v>
      </c>
      <c r="BJ20" s="92">
        <f t="shared" si="19"/>
        <v>2477.5</v>
      </c>
      <c r="BK20" s="92">
        <f t="shared" si="19"/>
        <v>2497</v>
      </c>
      <c r="BL20" s="92">
        <f t="shared" si="19"/>
        <v>2478</v>
      </c>
      <c r="BM20" s="92">
        <f t="shared" si="19"/>
        <v>2686.5</v>
      </c>
      <c r="BN20" s="92">
        <f t="shared" si="19"/>
        <v>2914</v>
      </c>
      <c r="BO20" s="92">
        <f t="shared" si="19"/>
        <v>3043.5</v>
      </c>
      <c r="BP20" s="92">
        <f t="shared" si="19"/>
        <v>3227</v>
      </c>
      <c r="BQ20" s="92">
        <f t="shared" si="19"/>
        <v>3203.5</v>
      </c>
      <c r="BR20" s="92"/>
      <c r="BS20" s="92"/>
      <c r="BT20" s="92"/>
      <c r="BU20" s="92">
        <f t="shared" ref="BU20:CC20" si="20">AG30</f>
        <v>3209</v>
      </c>
      <c r="BV20" s="92">
        <f t="shared" si="20"/>
        <v>3207.5</v>
      </c>
      <c r="BW20" s="92">
        <f t="shared" si="20"/>
        <v>3148.5</v>
      </c>
      <c r="BX20" s="92">
        <f t="shared" si="20"/>
        <v>3248</v>
      </c>
      <c r="BY20" s="92">
        <f t="shared" si="20"/>
        <v>3304</v>
      </c>
      <c r="BZ20" s="92">
        <f t="shared" si="20"/>
        <v>3318.5</v>
      </c>
      <c r="CA20" s="92">
        <f t="shared" si="20"/>
        <v>3263.5</v>
      </c>
      <c r="CB20" s="92">
        <f t="shared" si="20"/>
        <v>3204.5</v>
      </c>
      <c r="CC20" s="92">
        <f t="shared" si="20"/>
        <v>3156</v>
      </c>
    </row>
    <row r="21" spans="1:81" ht="16.5" customHeight="1" x14ac:dyDescent="0.2">
      <c r="A21" s="100" t="s">
        <v>102</v>
      </c>
      <c r="B21" s="149">
        <f>'G-3'!F10</f>
        <v>582</v>
      </c>
      <c r="C21" s="149">
        <f>'G-3'!F11</f>
        <v>530</v>
      </c>
      <c r="D21" s="149">
        <f>'G-3'!F12</f>
        <v>491</v>
      </c>
      <c r="E21" s="149">
        <f>'G-3'!F13</f>
        <v>552</v>
      </c>
      <c r="F21" s="149">
        <f>'G-3'!F14</f>
        <v>587</v>
      </c>
      <c r="G21" s="149">
        <f>'G-3'!F15</f>
        <v>518</v>
      </c>
      <c r="H21" s="149">
        <f>'G-3'!F16</f>
        <v>494.5</v>
      </c>
      <c r="I21" s="149">
        <f>'G-3'!F17</f>
        <v>439</v>
      </c>
      <c r="J21" s="149">
        <f>'G-3'!F18</f>
        <v>438.5</v>
      </c>
      <c r="K21" s="149">
        <f>'G-3'!F19</f>
        <v>544</v>
      </c>
      <c r="L21" s="150"/>
      <c r="M21" s="149">
        <f>'G-3'!F20</f>
        <v>459.5</v>
      </c>
      <c r="N21" s="149">
        <f>'G-3'!F21</f>
        <v>515</v>
      </c>
      <c r="O21" s="149">
        <f>'G-3'!F22</f>
        <v>504</v>
      </c>
      <c r="P21" s="149">
        <f>'G-3'!M10</f>
        <v>487.5</v>
      </c>
      <c r="Q21" s="149">
        <f>'G-3'!M11</f>
        <v>531.5</v>
      </c>
      <c r="R21" s="149">
        <f>'G-3'!M12</f>
        <v>413</v>
      </c>
      <c r="S21" s="149">
        <f>'G-3'!M13</f>
        <v>489.5</v>
      </c>
      <c r="T21" s="149">
        <f>'G-3'!M14</f>
        <v>436.5</v>
      </c>
      <c r="U21" s="149">
        <f>'G-3'!M15</f>
        <v>428.5</v>
      </c>
      <c r="V21" s="149">
        <f>'G-3'!M16</f>
        <v>455.5</v>
      </c>
      <c r="W21" s="149">
        <f>'G-3'!M17</f>
        <v>471.5</v>
      </c>
      <c r="X21" s="149">
        <f>'G-3'!M18</f>
        <v>584.5</v>
      </c>
      <c r="Y21" s="149">
        <f>'G-3'!M19</f>
        <v>596</v>
      </c>
      <c r="Z21" s="149">
        <f>'G-3'!M20</f>
        <v>544</v>
      </c>
      <c r="AA21" s="149">
        <f>'G-3'!M21</f>
        <v>621</v>
      </c>
      <c r="AB21" s="149">
        <f>'G-3'!M22</f>
        <v>574</v>
      </c>
      <c r="AC21" s="150"/>
      <c r="AD21" s="149">
        <f>'G-3'!T10</f>
        <v>575.5</v>
      </c>
      <c r="AE21" s="149">
        <f>'G-3'!T11</f>
        <v>667.5</v>
      </c>
      <c r="AF21" s="149">
        <f>'G-3'!T12</f>
        <v>579.5</v>
      </c>
      <c r="AG21" s="149">
        <f>'G-3'!T13</f>
        <v>555</v>
      </c>
      <c r="AH21" s="149">
        <f>'G-3'!T14</f>
        <v>557.5</v>
      </c>
      <c r="AI21" s="149">
        <f>'G-3'!T15</f>
        <v>556.5</v>
      </c>
      <c r="AJ21" s="149">
        <f>'G-3'!T16</f>
        <v>603</v>
      </c>
      <c r="AK21" s="149">
        <f>'G-3'!T17</f>
        <v>571.5</v>
      </c>
      <c r="AL21" s="149">
        <f>'G-3'!T18</f>
        <v>555</v>
      </c>
      <c r="AM21" s="149">
        <f>'G-3'!T19</f>
        <v>535</v>
      </c>
      <c r="AN21" s="149">
        <f>'G-3'!T20</f>
        <v>573.5</v>
      </c>
      <c r="AO21" s="149">
        <f>'G-3'!T21</f>
        <v>533.5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2155</v>
      </c>
      <c r="F22" s="149">
        <f t="shared" ref="F22:K22" si="21">C21+D21+E21+F21</f>
        <v>2160</v>
      </c>
      <c r="G22" s="149">
        <f t="shared" si="21"/>
        <v>2148</v>
      </c>
      <c r="H22" s="149">
        <f t="shared" si="21"/>
        <v>2151.5</v>
      </c>
      <c r="I22" s="149">
        <f t="shared" si="21"/>
        <v>2038.5</v>
      </c>
      <c r="J22" s="149">
        <f t="shared" si="21"/>
        <v>1890</v>
      </c>
      <c r="K22" s="149">
        <f t="shared" si="21"/>
        <v>1916</v>
      </c>
      <c r="L22" s="150"/>
      <c r="M22" s="149"/>
      <c r="N22" s="149"/>
      <c r="O22" s="149"/>
      <c r="P22" s="149">
        <f>M21+N21+O21+P21</f>
        <v>1966</v>
      </c>
      <c r="Q22" s="149">
        <f t="shared" ref="Q22:AB22" si="22">N21+O21+P21+Q21</f>
        <v>2038</v>
      </c>
      <c r="R22" s="149">
        <f t="shared" si="22"/>
        <v>1936</v>
      </c>
      <c r="S22" s="149">
        <f t="shared" si="22"/>
        <v>1921.5</v>
      </c>
      <c r="T22" s="149">
        <f t="shared" si="22"/>
        <v>1870.5</v>
      </c>
      <c r="U22" s="149">
        <f t="shared" si="22"/>
        <v>1767.5</v>
      </c>
      <c r="V22" s="149">
        <f t="shared" si="22"/>
        <v>1810</v>
      </c>
      <c r="W22" s="149">
        <f t="shared" si="22"/>
        <v>1792</v>
      </c>
      <c r="X22" s="149">
        <f t="shared" si="22"/>
        <v>1940</v>
      </c>
      <c r="Y22" s="149">
        <f t="shared" si="22"/>
        <v>2107.5</v>
      </c>
      <c r="Z22" s="149">
        <f t="shared" si="22"/>
        <v>2196</v>
      </c>
      <c r="AA22" s="149">
        <f t="shared" si="22"/>
        <v>2345.5</v>
      </c>
      <c r="AB22" s="149">
        <f t="shared" si="22"/>
        <v>2335</v>
      </c>
      <c r="AC22" s="150"/>
      <c r="AD22" s="149"/>
      <c r="AE22" s="149"/>
      <c r="AF22" s="149"/>
      <c r="AG22" s="149">
        <f>AD21+AE21+AF21+AG21</f>
        <v>2377.5</v>
      </c>
      <c r="AH22" s="149">
        <f t="shared" ref="AH22:AO22" si="23">AE21+AF21+AG21+AH21</f>
        <v>2359.5</v>
      </c>
      <c r="AI22" s="149">
        <f t="shared" si="23"/>
        <v>2248.5</v>
      </c>
      <c r="AJ22" s="149">
        <f t="shared" si="23"/>
        <v>2272</v>
      </c>
      <c r="AK22" s="149">
        <f t="shared" si="23"/>
        <v>2288.5</v>
      </c>
      <c r="AL22" s="149">
        <f t="shared" si="23"/>
        <v>2286</v>
      </c>
      <c r="AM22" s="149">
        <f t="shared" si="23"/>
        <v>2264.5</v>
      </c>
      <c r="AN22" s="149">
        <f t="shared" si="23"/>
        <v>2235</v>
      </c>
      <c r="AO22" s="149">
        <f t="shared" si="23"/>
        <v>2197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0.11362805991962002</v>
      </c>
      <c r="E23" s="152"/>
      <c r="F23" s="152" t="s">
        <v>106</v>
      </c>
      <c r="G23" s="153">
        <f>DIRECCIONALIDAD!J29/100</f>
        <v>0.77091706247716474</v>
      </c>
      <c r="H23" s="152"/>
      <c r="I23" s="152" t="s">
        <v>107</v>
      </c>
      <c r="J23" s="153">
        <f>DIRECCIONALIDAD!J30/100</f>
        <v>0.1154548776032152</v>
      </c>
      <c r="K23" s="154"/>
      <c r="L23" s="148"/>
      <c r="M23" s="151"/>
      <c r="N23" s="152"/>
      <c r="O23" s="152" t="s">
        <v>105</v>
      </c>
      <c r="P23" s="153">
        <f>DIRECCIONALIDAD!J31/100</f>
        <v>0.11765565624086523</v>
      </c>
      <c r="Q23" s="152"/>
      <c r="R23" s="152"/>
      <c r="S23" s="152"/>
      <c r="T23" s="152" t="s">
        <v>106</v>
      </c>
      <c r="U23" s="153">
        <f>DIRECCIONALIDAD!J32/100</f>
        <v>0.80488161356328558</v>
      </c>
      <c r="V23" s="152"/>
      <c r="W23" s="152"/>
      <c r="X23" s="152"/>
      <c r="Y23" s="152" t="s">
        <v>107</v>
      </c>
      <c r="Z23" s="153">
        <f>DIRECCIONALIDAD!J33/100</f>
        <v>7.7462730195849164E-2</v>
      </c>
      <c r="AA23" s="152"/>
      <c r="AB23" s="152"/>
      <c r="AC23" s="148"/>
      <c r="AD23" s="151"/>
      <c r="AE23" s="152" t="s">
        <v>105</v>
      </c>
      <c r="AF23" s="153">
        <f>DIRECCIONALIDAD!J34/100</f>
        <v>0.11419249592169659</v>
      </c>
      <c r="AG23" s="152"/>
      <c r="AH23" s="152"/>
      <c r="AI23" s="152"/>
      <c r="AJ23" s="152" t="s">
        <v>106</v>
      </c>
      <c r="AK23" s="153">
        <f>DIRECCIONALIDAD!J35/100</f>
        <v>0.78214444609224376</v>
      </c>
      <c r="AL23" s="152"/>
      <c r="AM23" s="152"/>
      <c r="AN23" s="152" t="s">
        <v>107</v>
      </c>
      <c r="AO23" s="153">
        <f>DIRECCIONALIDAD!J36/100</f>
        <v>0.10366305798605961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879</v>
      </c>
      <c r="C29" s="149">
        <f t="shared" ref="C29:K29" si="27">C13+C17+C21+C25</f>
        <v>809.5</v>
      </c>
      <c r="D29" s="149">
        <f t="shared" si="27"/>
        <v>765.5</v>
      </c>
      <c r="E29" s="149">
        <f t="shared" si="27"/>
        <v>806</v>
      </c>
      <c r="F29" s="149">
        <f t="shared" si="27"/>
        <v>777</v>
      </c>
      <c r="G29" s="149">
        <f t="shared" si="27"/>
        <v>740</v>
      </c>
      <c r="H29" s="149">
        <f t="shared" si="27"/>
        <v>712</v>
      </c>
      <c r="I29" s="149">
        <f t="shared" si="27"/>
        <v>635</v>
      </c>
      <c r="J29" s="149">
        <f t="shared" si="27"/>
        <v>650</v>
      </c>
      <c r="K29" s="149">
        <f t="shared" si="27"/>
        <v>754</v>
      </c>
      <c r="L29" s="150"/>
      <c r="M29" s="149">
        <f>M13+M17+M21+M25</f>
        <v>641.5</v>
      </c>
      <c r="N29" s="149">
        <f t="shared" ref="N29:AB29" si="28">N13+N17+N21+N25</f>
        <v>679</v>
      </c>
      <c r="O29" s="149">
        <f t="shared" si="28"/>
        <v>685</v>
      </c>
      <c r="P29" s="149">
        <f t="shared" si="28"/>
        <v>694.5</v>
      </c>
      <c r="Q29" s="149">
        <f t="shared" si="28"/>
        <v>719</v>
      </c>
      <c r="R29" s="149">
        <f t="shared" si="28"/>
        <v>591</v>
      </c>
      <c r="S29" s="149">
        <f t="shared" si="28"/>
        <v>686</v>
      </c>
      <c r="T29" s="149">
        <f t="shared" si="28"/>
        <v>607</v>
      </c>
      <c r="U29" s="149">
        <f t="shared" si="28"/>
        <v>593.5</v>
      </c>
      <c r="V29" s="149">
        <f t="shared" si="28"/>
        <v>610.5</v>
      </c>
      <c r="W29" s="149">
        <f t="shared" si="28"/>
        <v>667</v>
      </c>
      <c r="X29" s="149">
        <f t="shared" si="28"/>
        <v>815.5</v>
      </c>
      <c r="Y29" s="149">
        <f t="shared" si="28"/>
        <v>821</v>
      </c>
      <c r="Z29" s="149">
        <f t="shared" si="28"/>
        <v>740</v>
      </c>
      <c r="AA29" s="149">
        <f t="shared" si="28"/>
        <v>850.5</v>
      </c>
      <c r="AB29" s="149">
        <f t="shared" si="28"/>
        <v>792</v>
      </c>
      <c r="AC29" s="150"/>
      <c r="AD29" s="149">
        <f>AD13+AD17+AD21+AD25</f>
        <v>796</v>
      </c>
      <c r="AE29" s="149">
        <f t="shared" ref="AE29:AO29" si="29">AE13+AE17+AE21+AE25</f>
        <v>878.5</v>
      </c>
      <c r="AF29" s="149">
        <f t="shared" si="29"/>
        <v>788</v>
      </c>
      <c r="AG29" s="149">
        <f t="shared" si="29"/>
        <v>746.5</v>
      </c>
      <c r="AH29" s="149">
        <f t="shared" si="29"/>
        <v>794.5</v>
      </c>
      <c r="AI29" s="149">
        <f t="shared" si="29"/>
        <v>819.5</v>
      </c>
      <c r="AJ29" s="149">
        <f t="shared" si="29"/>
        <v>887.5</v>
      </c>
      <c r="AK29" s="149">
        <f t="shared" si="29"/>
        <v>802.5</v>
      </c>
      <c r="AL29" s="149">
        <f t="shared" si="29"/>
        <v>809</v>
      </c>
      <c r="AM29" s="149">
        <f t="shared" si="29"/>
        <v>764.5</v>
      </c>
      <c r="AN29" s="149">
        <f t="shared" si="29"/>
        <v>828.5</v>
      </c>
      <c r="AO29" s="149">
        <f t="shared" si="29"/>
        <v>754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3260</v>
      </c>
      <c r="F30" s="149">
        <f t="shared" ref="F30:K30" si="30">C29+D29+E29+F29</f>
        <v>3158</v>
      </c>
      <c r="G30" s="149">
        <f t="shared" si="30"/>
        <v>3088.5</v>
      </c>
      <c r="H30" s="149">
        <f t="shared" si="30"/>
        <v>3035</v>
      </c>
      <c r="I30" s="149">
        <f t="shared" si="30"/>
        <v>2864</v>
      </c>
      <c r="J30" s="149">
        <f t="shared" si="30"/>
        <v>2737</v>
      </c>
      <c r="K30" s="149">
        <f t="shared" si="30"/>
        <v>2751</v>
      </c>
      <c r="L30" s="150"/>
      <c r="M30" s="149"/>
      <c r="N30" s="149"/>
      <c r="O30" s="149"/>
      <c r="P30" s="149">
        <f>M29+N29+O29+P29</f>
        <v>2700</v>
      </c>
      <c r="Q30" s="149">
        <f t="shared" ref="Q30:AB30" si="31">N29+O29+P29+Q29</f>
        <v>2777.5</v>
      </c>
      <c r="R30" s="149">
        <f t="shared" si="31"/>
        <v>2689.5</v>
      </c>
      <c r="S30" s="149">
        <f t="shared" si="31"/>
        <v>2690.5</v>
      </c>
      <c r="T30" s="149">
        <f t="shared" si="31"/>
        <v>2603</v>
      </c>
      <c r="U30" s="149">
        <f t="shared" si="31"/>
        <v>2477.5</v>
      </c>
      <c r="V30" s="149">
        <f t="shared" si="31"/>
        <v>2497</v>
      </c>
      <c r="W30" s="149">
        <f t="shared" si="31"/>
        <v>2478</v>
      </c>
      <c r="X30" s="149">
        <f t="shared" si="31"/>
        <v>2686.5</v>
      </c>
      <c r="Y30" s="149">
        <f t="shared" si="31"/>
        <v>2914</v>
      </c>
      <c r="Z30" s="149">
        <f t="shared" si="31"/>
        <v>3043.5</v>
      </c>
      <c r="AA30" s="149">
        <f t="shared" si="31"/>
        <v>3227</v>
      </c>
      <c r="AB30" s="149">
        <f t="shared" si="31"/>
        <v>3203.5</v>
      </c>
      <c r="AC30" s="150"/>
      <c r="AD30" s="149"/>
      <c r="AE30" s="149"/>
      <c r="AF30" s="149"/>
      <c r="AG30" s="149">
        <f>AD29+AE29+AF29+AG29</f>
        <v>3209</v>
      </c>
      <c r="AH30" s="149">
        <f t="shared" ref="AH30:AO30" si="32">AE29+AF29+AG29+AH29</f>
        <v>3207.5</v>
      </c>
      <c r="AI30" s="149">
        <f t="shared" si="32"/>
        <v>3148.5</v>
      </c>
      <c r="AJ30" s="149">
        <f t="shared" si="32"/>
        <v>3248</v>
      </c>
      <c r="AK30" s="149">
        <f t="shared" si="32"/>
        <v>3304</v>
      </c>
      <c r="AL30" s="149">
        <f t="shared" si="32"/>
        <v>3318.5</v>
      </c>
      <c r="AM30" s="149">
        <f t="shared" si="32"/>
        <v>3263.5</v>
      </c>
      <c r="AN30" s="149">
        <f t="shared" si="32"/>
        <v>3204.5</v>
      </c>
      <c r="AO30" s="149">
        <f t="shared" si="32"/>
        <v>3156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2018-03-23T22:05:58Z</dcterms:modified>
</cp:coreProperties>
</file>